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PD\Inventory\"/>
    </mc:Choice>
  </mc:AlternateContent>
  <xr:revisionPtr revIDLastSave="0" documentId="8_{28B8A67E-5E10-4CE7-B31C-ECE9A0BEC4E0}" xr6:coauthVersionLast="31" xr6:coauthVersionMax="31" xr10:uidLastSave="{00000000-0000-0000-0000-000000000000}"/>
  <bookViews>
    <workbookView xWindow="0" yWindow="0" windowWidth="25170" windowHeight="9255" tabRatio="599" xr2:uid="{00000000-000D-0000-FFFF-FFFF00000000}"/>
  </bookViews>
  <sheets>
    <sheet name="ALPOLIC Materials" sheetId="5" r:id="rId1"/>
    <sheet name="Matte Series - Shimmer" sheetId="12" r:id="rId2"/>
    <sheet name="Exotic Metals" sheetId="9" r:id="rId3"/>
    <sheet name="Patterns" sheetId="10" r:id="rId4"/>
    <sheet name="Breakmetal" sheetId="8" r:id="rId5"/>
    <sheet name="Discontinued FRLT " sheetId="6" state="hidden" r:id="rId6"/>
    <sheet name="Graphic-AL" sheetId="7" r:id="rId7"/>
  </sheets>
  <definedNames>
    <definedName name="ap3bbr1575309992018">'ALPOLIC Materials'!#REF!</definedName>
    <definedName name="ap4bbr1575497892018">'ALPOLIC Materials'!#REF!</definedName>
    <definedName name="ap4bgy1575497892018">'ALPOLIC Materials'!#REF!</definedName>
    <definedName name="ap4blx1270497892018">'ALPOLIC Materials'!#REF!</definedName>
    <definedName name="ap4blx1575497892018">'ALPOLIC Materials'!#REF!</definedName>
    <definedName name="APABE1575497892018">'ALPOLIC Materials'!#REF!</definedName>
    <definedName name="apagt1270497892018">'ALPOLIC Materials'!#REF!</definedName>
    <definedName name="apagt1575497892018">'ALPOLIC Materials'!#REF!</definedName>
    <definedName name="apaub1270497892018">'ALPOLIC Materials'!#REF!</definedName>
    <definedName name="apayw1575497892018">'ALPOLIC Materials'!#REF!</definedName>
    <definedName name="at3bgn1219304892018">'ALPOLIC Materials'!#REF!</definedName>
    <definedName name="at3blx1219304892018">'ALPOLIC Materials'!#REF!</definedName>
    <definedName name="BGYFR62196">'ALPOLIC Materials'!#REF!</definedName>
    <definedName name="BGYFR621964mo">'ALPOLIC Materials'!#REF!</definedName>
    <definedName name="BGYFR62196Orders">'ALPOLIC Materials'!#REF!</definedName>
    <definedName name="BGYPE62196">'ALPOLIC Materials'!#REF!</definedName>
    <definedName name="BGYPE621964mo">'ALPOLIC Materials'!#REF!</definedName>
    <definedName name="BGYPE62196Orders">'ALPOLIC Materials'!#REF!</definedName>
    <definedName name="BNTFR50196">'ALPOLIC Materials'!#REF!</definedName>
    <definedName name="BNTFR501964mo">'ALPOLIC Materials'!#REF!</definedName>
    <definedName name="BNTFR50196Orders">'ALPOLIC Materials'!#REF!</definedName>
    <definedName name="BNTFR62196">'ALPOLIC Materials'!#REF!</definedName>
    <definedName name="BNTFR621964mo">'ALPOLIC Materials'!#REF!</definedName>
    <definedName name="BNTFR62196Orders">'ALPOLIC Materials'!#REF!</definedName>
    <definedName name="BNTPE50146">'ALPOLIC Materials'!#REF!</definedName>
    <definedName name="BNTPE501464mo">'ALPOLIC Materials'!#REF!</definedName>
    <definedName name="BNTPE50146Orders">'ALPOLIC Materials'!#REF!</definedName>
    <definedName name="BNTPE50196">'ALPOLIC Materials'!#REF!</definedName>
    <definedName name="BNTPE501964mo">'ALPOLIC Materials'!#REF!</definedName>
    <definedName name="BNTPE50196Orders">'ALPOLIC Materials'!#REF!</definedName>
    <definedName name="BNTPE62146">'ALPOLIC Materials'!#REF!</definedName>
    <definedName name="BNTPE621464mo">'ALPOLIC Materials'!#REF!</definedName>
    <definedName name="BNTPE62146Orders">'ALPOLIC Materials'!#REF!</definedName>
    <definedName name="BNTPE62196">'ALPOLIC Materials'!#REF!</definedName>
    <definedName name="BNTPE621964mo">'ALPOLIC Materials'!#REF!</definedName>
    <definedName name="BNTPE62196Orders">'ALPOLIC Materials'!#REF!</definedName>
    <definedName name="CMXFR50196">'ALPOLIC Materials'!#REF!</definedName>
    <definedName name="CMXFR501964mo">'ALPOLIC Materials'!#REF!</definedName>
    <definedName name="CMXFR50196Orders">'ALPOLIC Materials'!#REF!</definedName>
    <definedName name="CMXFR62196">'ALPOLIC Materials'!#REF!</definedName>
    <definedName name="CMXFR621964mo">'ALPOLIC Materials'!#REF!</definedName>
    <definedName name="CMXFR62196Orders">'ALPOLIC Materials'!#REF!</definedName>
    <definedName name="CMXPE50146">'ALPOLIC Materials'!#REF!</definedName>
    <definedName name="CMXPE501464mo">'ALPOLIC Materials'!#REF!</definedName>
    <definedName name="CMXPE50146Orders">'ALPOLIC Materials'!#REF!</definedName>
    <definedName name="CMXPE50196">'ALPOLIC Materials'!#REF!</definedName>
    <definedName name="CMXPE501964mo">'ALPOLIC Materials'!#REF!</definedName>
    <definedName name="CMXPE50196Orders">'ALPOLIC Materials'!#REF!</definedName>
    <definedName name="CMXPE62146">'ALPOLIC Materials'!#REF!</definedName>
    <definedName name="CMXPE621464mo">'ALPOLIC Materials'!#REF!</definedName>
    <definedName name="CMXPE62146Orders">'ALPOLIC Materials'!#REF!</definedName>
    <definedName name="CMXPE62196">'ALPOLIC Materials'!#REF!</definedName>
    <definedName name="CMXPE621964mo">'ALPOLIC Materials'!#REF!</definedName>
    <definedName name="CMXPE62196Orders">'ALPOLIC Materials'!#REF!</definedName>
    <definedName name="CNCFR62196">'ALPOLIC Materials'!#REF!</definedName>
    <definedName name="CNCFR621964mo">'ALPOLIC Materials'!#REF!</definedName>
    <definedName name="CNCFR62196Orders">'ALPOLIC Materials'!#REF!</definedName>
    <definedName name="CNCPE62196">'ALPOLIC Materials'!#REF!</definedName>
    <definedName name="CNCPE621964mo">'ALPOLIC Materials'!#REF!</definedName>
    <definedName name="CNCPE62196Orders">'ALPOLIC Materials'!#REF!</definedName>
    <definedName name="fp4blx1270381092018">'ALPOLIC Materials'!#REF!</definedName>
    <definedName name="FPACI1575497892018">'ALPOLIC Materials'!#REF!</definedName>
    <definedName name="fpagt1575497892018">'ALPOLIC Materials'!#REF!</definedName>
    <definedName name="fr4bgy1575497892018">'ALPOLIC Materials'!#REF!</definedName>
    <definedName name="JBRFR50196">'ALPOLIC Materials'!#REF!</definedName>
    <definedName name="JBRFR501964mo">'ALPOLIC Materials'!#REF!</definedName>
    <definedName name="JBRFR50196Orders">'ALPOLIC Materials'!#REF!</definedName>
    <definedName name="JBRFR62196">'ALPOLIC Materials'!#REF!</definedName>
    <definedName name="JBRFR621964mo">'ALPOLIC Materials'!#REF!</definedName>
    <definedName name="JBRFR62196Orders">'ALPOLIC Materials'!#REF!</definedName>
    <definedName name="MCUFR50196">'ALPOLIC Materials'!#REF!</definedName>
    <definedName name="MCUFR501964mo">'ALPOLIC Materials'!#REF!</definedName>
    <definedName name="MCUFR50196Orders">'ALPOLIC Materials'!#REF!</definedName>
    <definedName name="MCUFR62196">'ALPOLIC Materials'!#REF!</definedName>
    <definedName name="MCUFR621964mo">'ALPOLIC Materials'!#REF!</definedName>
    <definedName name="MCUFR62196Orders">'ALPOLIC Materials'!#REF!</definedName>
    <definedName name="MCUPE50196">'ALPOLIC Materials'!#REF!</definedName>
    <definedName name="MCUPE501964mo">'ALPOLIC Materials'!#REF!</definedName>
    <definedName name="MCUPE50196Orders">'ALPOLIC Materials'!#REF!</definedName>
    <definedName name="MCUPE62196">'ALPOLIC Materials'!#REF!</definedName>
    <definedName name="MCUPE621964mo">'ALPOLIC Materials'!#REF!</definedName>
    <definedName name="MCUPE62196Orders">'ALPOLIC Materials'!#REF!</definedName>
    <definedName name="MFSFR62196">'ALPOLIC Materials'!#REF!</definedName>
    <definedName name="MFSFR621964mo">'ALPOLIC Materials'!#REF!</definedName>
    <definedName name="MFSFR62196Orders">'ALPOLIC Materials'!#REF!</definedName>
    <definedName name="MFSPE62196">'ALPOLIC Materials'!#REF!</definedName>
    <definedName name="MFSPE621964mo">'ALPOLIC Materials'!#REF!</definedName>
    <definedName name="MFSPE62196Orders">'ALPOLIC Materials'!#REF!</definedName>
    <definedName name="MNCFR50196">'ALPOLIC Materials'!#REF!</definedName>
    <definedName name="MNCFR501964mo">'ALPOLIC Materials'!#REF!</definedName>
    <definedName name="MNCFR50196Orders">'ALPOLIC Materials'!#REF!</definedName>
    <definedName name="MNCFR62196">'ALPOLIC Materials'!#REF!</definedName>
    <definedName name="MNCFR621964mo">'ALPOLIC Materials'!#REF!</definedName>
    <definedName name="MNCFR62196Orders">'ALPOLIC Materials'!#REF!</definedName>
    <definedName name="MNCPE50196">'ALPOLIC Materials'!#REF!</definedName>
    <definedName name="MNCPE501964mo">'ALPOLIC Materials'!#REF!</definedName>
    <definedName name="MNCPE50196Orders">'ALPOLIC Materials'!#REF!</definedName>
    <definedName name="MNCPE62196">'ALPOLIC Materials'!#REF!</definedName>
    <definedName name="MNCPE621964mo">'ALPOLIC Materials'!#REF!</definedName>
    <definedName name="MNCPE62196Orders">'ALPOLIC Materials'!#REF!</definedName>
    <definedName name="OPTFR50196">'ALPOLIC Materials'!#REF!</definedName>
    <definedName name="OPTFR501964mo">'ALPOLIC Materials'!#REF!</definedName>
    <definedName name="OPTFR50196Orders">'ALPOLIC Materials'!#REF!</definedName>
    <definedName name="OPTFR62196">'ALPOLIC Materials'!#REF!</definedName>
    <definedName name="OPTFR621964mo">'ALPOLIC Materials'!#REF!</definedName>
    <definedName name="OPTFR62196Orders">'ALPOLIC Materials'!#REF!</definedName>
    <definedName name="OPTPE50146">'ALPOLIC Materials'!#REF!</definedName>
    <definedName name="OPTPE501464mo">'ALPOLIC Materials'!#REF!</definedName>
    <definedName name="OPTPE50146Orders">'ALPOLIC Materials'!#REF!</definedName>
    <definedName name="OPTPE50196">'ALPOLIC Materials'!#REF!</definedName>
    <definedName name="OPTPE501964mo">'ALPOLIC Materials'!#REF!</definedName>
    <definedName name="OPTPE50196Orders">'ALPOLIC Materials'!#REF!</definedName>
    <definedName name="OPTPE62146">'ALPOLIC Materials'!#REF!</definedName>
    <definedName name="OPTPE621464mo">'ALPOLIC Materials'!#REF!</definedName>
    <definedName name="OPTPE62146Orders">'ALPOLIC Materials'!#REF!</definedName>
    <definedName name="OPTPE62196">'ALPOLIC Materials'!#REF!</definedName>
    <definedName name="OPTPE621964mo">'ALPOLIC Materials'!#REF!</definedName>
    <definedName name="OPTPE62196Orders">'ALPOLIC Materials'!#REF!</definedName>
    <definedName name="PLPPE40122">'ALPOLIC Materials'!#REF!</definedName>
    <definedName name="PLPPE401224mo">'ALPOLIC Materials'!#REF!</definedName>
    <definedName name="PLPPE40122Orders">'ALPOLIC Materials'!#REF!</definedName>
    <definedName name="PLPPE51122">'ALPOLIC Materials'!#REF!</definedName>
    <definedName name="PLPPE511224mo">'ALPOLIC Materials'!#REF!</definedName>
    <definedName name="PLPPE51122Orders">'ALPOLIC Materials'!#REF!</definedName>
    <definedName name="_xlnm.Print_Titles" localSheetId="0">'ALPOLIC Materials'!$1:$1</definedName>
    <definedName name="RVWPE62196">'ALPOLIC Materials'!#REF!</definedName>
    <definedName name="RVWPE621964mo">'ALPOLIC Materials'!#REF!</definedName>
    <definedName name="RVWPE62196Orders">'ALPOLIC Materials'!#REF!</definedName>
    <definedName name="SMXFR50196">'ALPOLIC Materials'!#REF!</definedName>
    <definedName name="SMXFR501964mo">'ALPOLIC Materials'!#REF!</definedName>
    <definedName name="SMXFR50196Orders">'ALPOLIC Materials'!#REF!</definedName>
    <definedName name="SMXFR62196">'ALPOLIC Materials'!#REF!</definedName>
    <definedName name="SMXFR621964mo">'ALPOLIC Materials'!#REF!</definedName>
    <definedName name="SMXFR62196Orders">'ALPOLIC Materials'!#REF!</definedName>
    <definedName name="SMXPE50146">'ALPOLIC Materials'!#REF!</definedName>
    <definedName name="SMXPE501464mo">'ALPOLIC Materials'!#REF!</definedName>
    <definedName name="SMXPE50146Orders">'ALPOLIC Materials'!#REF!</definedName>
    <definedName name="SMXPE50196">'ALPOLIC Materials'!#REF!</definedName>
    <definedName name="SMXPE501964mo">'ALPOLIC Materials'!#REF!</definedName>
    <definedName name="SMXPE50196Orders">'ALPOLIC Materials'!#REF!</definedName>
    <definedName name="SMXPE62146">'ALPOLIC Materials'!#REF!</definedName>
    <definedName name="SMXPE621464mo">'ALPOLIC Materials'!#REF!</definedName>
    <definedName name="SMXPE62146Orders">'ALPOLIC Materials'!#REF!</definedName>
    <definedName name="SMXPE62196">'ALPOLIC Materials'!#REF!</definedName>
    <definedName name="SMXPE621964mo">'ALPOLIC Materials'!#REF!</definedName>
    <definedName name="SMXPE62196Orders">'ALPOLIC Materials'!#REF!</definedName>
    <definedName name="TBXFR62196">'ALPOLIC Materials'!#REF!</definedName>
    <definedName name="TBXFR621964mo">'ALPOLIC Materials'!#REF!</definedName>
    <definedName name="TBXFR62196Orders">'ALPOLIC Materials'!#REF!</definedName>
    <definedName name="TBXPE40122">'ALPOLIC Materials'!#REF!</definedName>
    <definedName name="TBXPE401224mo">'ALPOLIC Materials'!#REF!</definedName>
    <definedName name="TBXPE40122Orders">'ALPOLIC Materials'!#REF!</definedName>
    <definedName name="TBXPE50196">'ALPOLIC Materials'!#REF!</definedName>
    <definedName name="TBXPE501964mo">'ALPOLIC Materials'!#REF!</definedName>
    <definedName name="TBXPE50196Orders">'ALPOLIC Materials'!#REF!</definedName>
    <definedName name="TBXPE511224mo">'ALPOLIC Materials'!#REF!</definedName>
    <definedName name="TBXPE51122Orders">'ALPOLIC Materials'!#REF!</definedName>
    <definedName name="TBXPE51222">'ALPOLIC Materials'!#REF!</definedName>
    <definedName name="TBXPE62196">'ALPOLIC Materials'!#REF!</definedName>
    <definedName name="TBXPE621964mo">'ALPOLIC Materials'!#REF!</definedName>
    <definedName name="TBXPE62196Orders">'ALPOLIC Materials'!#REF!</definedName>
    <definedName name="TOBFR62196">'ALPOLIC Materials'!#REF!</definedName>
    <definedName name="TOBFR621964mo">'ALPOLIC Materials'!#REF!</definedName>
    <definedName name="TOBFR62196Orders">'ALPOLIC Materials'!#REF!</definedName>
    <definedName name="TOBPE62198">'ALPOLIC Materials'!#REF!</definedName>
    <definedName name="TOBPE621984mo">'ALPOLIC Materials'!#REF!</definedName>
    <definedName name="TOBPE62198Orders">'ALPOLIC Materials'!#REF!</definedName>
  </definedNames>
  <calcPr calcId="179017"/>
</workbook>
</file>

<file path=xl/calcChain.xml><?xml version="1.0" encoding="utf-8"?>
<calcChain xmlns="http://schemas.openxmlformats.org/spreadsheetml/2006/main">
  <c r="EX33" i="6" l="1"/>
  <c r="EU28" i="6"/>
  <c r="ES28" i="6"/>
  <c r="ER28" i="6"/>
  <c r="EQ28" i="6"/>
  <c r="BA28" i="6"/>
  <c r="AZ28" i="6"/>
  <c r="AY28" i="6"/>
  <c r="AX28" i="6"/>
  <c r="AW28" i="6"/>
  <c r="AV28" i="6"/>
  <c r="AU28" i="6"/>
  <c r="AT28" i="6"/>
  <c r="AS28" i="6"/>
  <c r="AR28" i="6"/>
  <c r="AQ28" i="6"/>
  <c r="AP28" i="6"/>
  <c r="AL28" i="6"/>
  <c r="AK28" i="6"/>
  <c r="AJ28" i="6"/>
  <c r="AI28" i="6"/>
  <c r="AH28" i="6"/>
  <c r="AG28" i="6"/>
  <c r="AF28" i="6"/>
  <c r="EY28" i="6" s="1"/>
  <c r="AE28" i="6"/>
  <c r="AD28" i="6"/>
  <c r="AC28" i="6"/>
  <c r="AB28" i="6"/>
  <c r="AA28" i="6"/>
  <c r="EY27" i="6"/>
  <c r="EW27" i="6"/>
  <c r="EV27" i="6"/>
  <c r="EU27" i="6"/>
  <c r="ES27" i="6"/>
  <c r="ER27" i="6"/>
  <c r="EQ27" i="6"/>
  <c r="EY26" i="6"/>
  <c r="ES26" i="6"/>
  <c r="ER26" i="6"/>
  <c r="EQ26" i="6"/>
  <c r="EM26" i="6"/>
  <c r="DY26" i="6"/>
  <c r="DJ26" i="6"/>
  <c r="CU26" i="6"/>
  <c r="CG26" i="6"/>
  <c r="BR26" i="6"/>
  <c r="BC26" i="6"/>
  <c r="AN26" i="6"/>
  <c r="U26" i="6"/>
  <c r="EW26" i="6" s="1"/>
  <c r="T26" i="6"/>
  <c r="EV26" i="6" s="1"/>
  <c r="J26" i="6"/>
  <c r="K26" i="6" s="1"/>
  <c r="EY25" i="6"/>
  <c r="EW25" i="6"/>
  <c r="EV25" i="6"/>
  <c r="EU25" i="6"/>
  <c r="ES25" i="6"/>
  <c r="ER25" i="6"/>
  <c r="EQ25" i="6"/>
  <c r="EY24" i="6"/>
  <c r="ES24" i="6"/>
  <c r="ER24" i="6"/>
  <c r="EQ24" i="6"/>
  <c r="EM24" i="6"/>
  <c r="DY24" i="6"/>
  <c r="DJ24" i="6"/>
  <c r="CU24" i="6"/>
  <c r="CG24" i="6"/>
  <c r="BR24" i="6"/>
  <c r="BC24" i="6"/>
  <c r="AN24" i="6"/>
  <c r="U24" i="6"/>
  <c r="EW24" i="6" s="1"/>
  <c r="T24" i="6"/>
  <c r="EV24" i="6" s="1"/>
  <c r="J24" i="6"/>
  <c r="K24" i="6" s="1"/>
  <c r="EY23" i="6"/>
  <c r="EW23" i="6"/>
  <c r="EV23" i="6"/>
  <c r="EU23" i="6"/>
  <c r="ES23" i="6"/>
  <c r="ER23" i="6"/>
  <c r="EQ23" i="6"/>
  <c r="EY22" i="6"/>
  <c r="ES22" i="6"/>
  <c r="ER22" i="6"/>
  <c r="EQ22" i="6"/>
  <c r="EM22" i="6"/>
  <c r="DY22" i="6"/>
  <c r="DJ22" i="6"/>
  <c r="CU22" i="6"/>
  <c r="CG22" i="6"/>
  <c r="BR22" i="6"/>
  <c r="BC22" i="6"/>
  <c r="AN22" i="6"/>
  <c r="U22" i="6"/>
  <c r="EW22" i="6" s="1"/>
  <c r="T22" i="6"/>
  <c r="EV22" i="6" s="1"/>
  <c r="J22" i="6"/>
  <c r="K22" i="6" s="1"/>
  <c r="EY21" i="6"/>
  <c r="EW21" i="6"/>
  <c r="EV21" i="6"/>
  <c r="EU21" i="6"/>
  <c r="ES21" i="6"/>
  <c r="ER21" i="6"/>
  <c r="EQ21" i="6"/>
  <c r="EY20" i="6"/>
  <c r="ES20" i="6"/>
  <c r="ER20" i="6"/>
  <c r="EQ20" i="6"/>
  <c r="EM20" i="6"/>
  <c r="DY20" i="6"/>
  <c r="DJ20" i="6"/>
  <c r="CU20" i="6"/>
  <c r="CG20" i="6"/>
  <c r="BR20" i="6"/>
  <c r="BC20" i="6"/>
  <c r="AN20" i="6"/>
  <c r="U20" i="6"/>
  <c r="EW20" i="6" s="1"/>
  <c r="T20" i="6"/>
  <c r="J20" i="6"/>
  <c r="K20" i="6" s="1"/>
  <c r="EY19" i="6"/>
  <c r="EW19" i="6"/>
  <c r="EV19" i="6"/>
  <c r="EU19" i="6"/>
  <c r="ES19" i="6"/>
  <c r="ER19" i="6"/>
  <c r="EQ19" i="6"/>
  <c r="EY18" i="6"/>
  <c r="ES18" i="6"/>
  <c r="ER18" i="6"/>
  <c r="EQ18" i="6"/>
  <c r="EM18" i="6"/>
  <c r="DY18" i="6"/>
  <c r="DJ18" i="6"/>
  <c r="CU18" i="6"/>
  <c r="CG18" i="6"/>
  <c r="BR18" i="6"/>
  <c r="BC18" i="6"/>
  <c r="AN18" i="6"/>
  <c r="U18" i="6"/>
  <c r="EW18" i="6" s="1"/>
  <c r="T18" i="6"/>
  <c r="EV18" i="6" s="1"/>
  <c r="J18" i="6"/>
  <c r="K18" i="6" s="1"/>
  <c r="EY17" i="6"/>
  <c r="EW17" i="6"/>
  <c r="EV17" i="6"/>
  <c r="EU17" i="6"/>
  <c r="ES17" i="6"/>
  <c r="ER17" i="6"/>
  <c r="EQ17" i="6"/>
  <c r="EY16" i="6"/>
  <c r="ES16" i="6"/>
  <c r="ER16" i="6"/>
  <c r="EQ16" i="6"/>
  <c r="BC16" i="6"/>
  <c r="AN16" i="6"/>
  <c r="U16" i="6"/>
  <c r="EW16" i="6" s="1"/>
  <c r="T16" i="6"/>
  <c r="EV16" i="6" s="1"/>
  <c r="J16" i="6"/>
  <c r="K16" i="6" s="1"/>
  <c r="EY15" i="6"/>
  <c r="EW15" i="6"/>
  <c r="EV15" i="6"/>
  <c r="EU15" i="6"/>
  <c r="ES15" i="6"/>
  <c r="ER15" i="6"/>
  <c r="EQ15" i="6"/>
  <c r="EY14" i="6"/>
  <c r="ES14" i="6"/>
  <c r="ER14" i="6"/>
  <c r="EQ14" i="6"/>
  <c r="EM14" i="6"/>
  <c r="DY14" i="6"/>
  <c r="DJ14" i="6"/>
  <c r="CU14" i="6"/>
  <c r="CG14" i="6"/>
  <c r="BR14" i="6"/>
  <c r="BC14" i="6"/>
  <c r="AN14" i="6"/>
  <c r="U14" i="6"/>
  <c r="EW14" i="6" s="1"/>
  <c r="T14" i="6"/>
  <c r="EV14" i="6" s="1"/>
  <c r="J14" i="6"/>
  <c r="EY13" i="6"/>
  <c r="EW13" i="6"/>
  <c r="EV13" i="6"/>
  <c r="EU13" i="6"/>
  <c r="ES13" i="6"/>
  <c r="ER13" i="6"/>
  <c r="EQ13" i="6"/>
  <c r="EY12" i="6"/>
  <c r="ES12" i="6"/>
  <c r="ER12" i="6"/>
  <c r="EQ12" i="6"/>
  <c r="EM12" i="6"/>
  <c r="DY12" i="6"/>
  <c r="DJ12" i="6"/>
  <c r="CU12" i="6"/>
  <c r="CG12" i="6"/>
  <c r="BR12" i="6"/>
  <c r="BC12" i="6"/>
  <c r="AN12" i="6"/>
  <c r="U12" i="6"/>
  <c r="EW12" i="6" s="1"/>
  <c r="T12" i="6"/>
  <c r="EV12" i="6" s="1"/>
  <c r="J12" i="6"/>
  <c r="K12" i="6" s="1"/>
  <c r="EY11" i="6"/>
  <c r="EW11" i="6"/>
  <c r="EV11" i="6"/>
  <c r="EU11" i="6"/>
  <c r="ES11" i="6"/>
  <c r="ER11" i="6"/>
  <c r="EQ11" i="6"/>
  <c r="EY10" i="6"/>
  <c r="ES10" i="6"/>
  <c r="ER10" i="6"/>
  <c r="EQ10" i="6"/>
  <c r="EM10" i="6"/>
  <c r="DY10" i="6"/>
  <c r="DJ10" i="6"/>
  <c r="CU10" i="6"/>
  <c r="CG10" i="6"/>
  <c r="BR10" i="6"/>
  <c r="BC10" i="6"/>
  <c r="AN10" i="6"/>
  <c r="U10" i="6"/>
  <c r="EW10" i="6" s="1"/>
  <c r="T10" i="6"/>
  <c r="EV10" i="6" s="1"/>
  <c r="J10" i="6"/>
  <c r="EY9" i="6"/>
  <c r="EW9" i="6"/>
  <c r="EV9" i="6"/>
  <c r="EU9" i="6"/>
  <c r="ES9" i="6"/>
  <c r="ER9" i="6"/>
  <c r="EQ9" i="6"/>
  <c r="EY8" i="6"/>
  <c r="ES8" i="6"/>
  <c r="ER8" i="6"/>
  <c r="EQ8" i="6"/>
  <c r="EM8" i="6"/>
  <c r="DY8" i="6"/>
  <c r="DJ8" i="6"/>
  <c r="CU8" i="6"/>
  <c r="CG8" i="6"/>
  <c r="BR8" i="6"/>
  <c r="BC8" i="6"/>
  <c r="AN8" i="6"/>
  <c r="U8" i="6"/>
  <c r="EW8" i="6" s="1"/>
  <c r="T8" i="6"/>
  <c r="EV8" i="6" s="1"/>
  <c r="J8" i="6"/>
  <c r="K8" i="6" s="1"/>
  <c r="EY7" i="6"/>
  <c r="EW7" i="6"/>
  <c r="EV7" i="6"/>
  <c r="EU7" i="6"/>
  <c r="ES7" i="6"/>
  <c r="ER7" i="6"/>
  <c r="EQ7" i="6"/>
  <c r="EY6" i="6"/>
  <c r="ES6" i="6"/>
  <c r="ER6" i="6"/>
  <c r="EQ6" i="6"/>
  <c r="EM6" i="6"/>
  <c r="DY6" i="6"/>
  <c r="DJ6" i="6"/>
  <c r="CU6" i="6"/>
  <c r="CG6" i="6"/>
  <c r="BR6" i="6"/>
  <c r="BC6" i="6"/>
  <c r="AN6" i="6"/>
  <c r="U6" i="6"/>
  <c r="EW6" i="6" s="1"/>
  <c r="T6" i="6"/>
  <c r="EV6" i="6" s="1"/>
  <c r="J6" i="6"/>
  <c r="K6" i="6" s="1"/>
  <c r="EY5" i="6"/>
  <c r="EW5" i="6"/>
  <c r="EV5" i="6"/>
  <c r="EU5" i="6"/>
  <c r="ES5" i="6"/>
  <c r="ER5" i="6"/>
  <c r="EQ5" i="6"/>
  <c r="EY4" i="6"/>
  <c r="ES4" i="6"/>
  <c r="ER4" i="6"/>
  <c r="EQ4" i="6"/>
  <c r="BC4" i="6"/>
  <c r="AN4" i="6"/>
  <c r="U4" i="6"/>
  <c r="EW4" i="6" s="1"/>
  <c r="T4" i="6"/>
  <c r="EV4" i="6" s="1"/>
  <c r="J4" i="6"/>
  <c r="S3" i="6"/>
  <c r="P3" i="6"/>
  <c r="ET5" i="6" s="1"/>
  <c r="O3" i="6"/>
  <c r="L3" i="6"/>
  <c r="V6" i="6"/>
  <c r="V24" i="6"/>
  <c r="K14" i="6"/>
  <c r="K10" i="6"/>
  <c r="O20" i="6" l="1"/>
  <c r="O10" i="6"/>
  <c r="P22" i="6"/>
  <c r="O26" i="6"/>
  <c r="ET27" i="6"/>
  <c r="P6" i="6"/>
  <c r="P14" i="6"/>
  <c r="L4" i="6"/>
  <c r="N4" i="6" s="1"/>
  <c r="Q4" i="6" s="1"/>
  <c r="EQ33" i="6"/>
  <c r="BR28" i="6"/>
  <c r="O18" i="6"/>
  <c r="V12" i="6"/>
  <c r="L18" i="6"/>
  <c r="N18" i="6" s="1"/>
  <c r="R18" i="6" s="1"/>
  <c r="EU18" i="6" s="1"/>
  <c r="O12" i="6"/>
  <c r="V22" i="6"/>
  <c r="V16" i="6"/>
  <c r="V26" i="6"/>
  <c r="V8" i="6"/>
  <c r="V18" i="6"/>
  <c r="ET15" i="6"/>
  <c r="J28" i="6"/>
  <c r="V10" i="6"/>
  <c r="EY33" i="6"/>
  <c r="P20" i="6"/>
  <c r="AN28" i="6"/>
  <c r="V4" i="6"/>
  <c r="T35" i="6"/>
  <c r="L14" i="6"/>
  <c r="N14" i="6" s="1"/>
  <c r="Q14" i="6" s="1"/>
  <c r="P10" i="6"/>
  <c r="K4" i="6"/>
  <c r="T28" i="6"/>
  <c r="EV28" i="6" s="1"/>
  <c r="P18" i="6"/>
  <c r="P12" i="6"/>
  <c r="T32" i="6"/>
  <c r="P26" i="6"/>
  <c r="ER33" i="6"/>
  <c r="O22" i="6"/>
  <c r="T33" i="6"/>
  <c r="O14" i="6"/>
  <c r="L24" i="6"/>
  <c r="N24" i="6" s="1"/>
  <c r="R24" i="6" s="1"/>
  <c r="CU28" i="6"/>
  <c r="ET25" i="6"/>
  <c r="ET21" i="6"/>
  <c r="ET13" i="6"/>
  <c r="ET19" i="6"/>
  <c r="ET11" i="6"/>
  <c r="ET23" i="6"/>
  <c r="L12" i="6"/>
  <c r="ET12" i="6" s="1"/>
  <c r="L26" i="6"/>
  <c r="L8" i="6"/>
  <c r="L6" i="6"/>
  <c r="L20" i="6"/>
  <c r="N20" i="6" s="1"/>
  <c r="R20" i="6" s="1"/>
  <c r="EU20" i="6" s="1"/>
  <c r="L10" i="6"/>
  <c r="N10" i="6" s="1"/>
  <c r="Q10" i="6" s="1"/>
  <c r="L22" i="6"/>
  <c r="ET22" i="6" s="1"/>
  <c r="L16" i="6"/>
  <c r="P24" i="6"/>
  <c r="O24" i="6"/>
  <c r="P16" i="6"/>
  <c r="O8" i="6"/>
  <c r="P8" i="6"/>
  <c r="EW33" i="6"/>
  <c r="CG28" i="6"/>
  <c r="U28" i="6"/>
  <c r="EW28" i="6" s="1"/>
  <c r="ES33" i="6"/>
  <c r="O16" i="6"/>
  <c r="O6" i="6"/>
  <c r="EV20" i="6"/>
  <c r="EV33" i="6" s="1"/>
  <c r="V20" i="6"/>
  <c r="V14" i="6"/>
  <c r="BC28" i="6"/>
  <c r="ET9" i="6"/>
  <c r="ET17" i="6"/>
  <c r="ET28" i="6"/>
  <c r="ET7" i="6"/>
  <c r="ET18" i="6" l="1"/>
  <c r="Q18" i="6"/>
  <c r="ET10" i="6"/>
  <c r="R10" i="6"/>
  <c r="S10" i="6" s="1"/>
  <c r="R14" i="6"/>
  <c r="EU14" i="6" s="1"/>
  <c r="R4" i="6"/>
  <c r="S4" i="6" s="1"/>
  <c r="ET4" i="6"/>
  <c r="N12" i="6"/>
  <c r="Q12" i="6" s="1"/>
  <c r="Q24" i="6"/>
  <c r="V28" i="6"/>
  <c r="ET14" i="6"/>
  <c r="ET24" i="6"/>
  <c r="N22" i="6"/>
  <c r="R22" i="6" s="1"/>
  <c r="T34" i="6"/>
  <c r="T36" i="6"/>
  <c r="ET20" i="6"/>
  <c r="P4" i="6"/>
  <c r="O4" i="6"/>
  <c r="S18" i="6"/>
  <c r="S20" i="6"/>
  <c r="N16" i="6"/>
  <c r="ET16" i="6"/>
  <c r="N26" i="6"/>
  <c r="ET26" i="6"/>
  <c r="Q20" i="6"/>
  <c r="N6" i="6"/>
  <c r="ET6" i="6"/>
  <c r="N8" i="6"/>
  <c r="ET8" i="6"/>
  <c r="EU24" i="6"/>
  <c r="S24" i="6"/>
  <c r="EU10" i="6" l="1"/>
  <c r="EU4" i="6"/>
  <c r="R12" i="6"/>
  <c r="S12" i="6" s="1"/>
  <c r="S14" i="6"/>
  <c r="Q22" i="6"/>
  <c r="ET33" i="6"/>
  <c r="R6" i="6"/>
  <c r="Q6" i="6"/>
  <c r="Q26" i="6"/>
  <c r="R26" i="6"/>
  <c r="Q8" i="6"/>
  <c r="R8" i="6"/>
  <c r="Q16" i="6"/>
  <c r="R16" i="6"/>
  <c r="EU22" i="6"/>
  <c r="S22" i="6"/>
  <c r="EU12" i="6" l="1"/>
  <c r="S8" i="6"/>
  <c r="EU8" i="6"/>
  <c r="EU6" i="6"/>
  <c r="S6" i="6"/>
  <c r="S16" i="6"/>
  <c r="EU16" i="6"/>
  <c r="S26" i="6"/>
  <c r="EU26" i="6"/>
  <c r="EU33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olson</author>
  </authors>
  <commentList>
    <comment ref="L3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Percent for 3 month usage.</t>
        </r>
        <r>
          <rPr>
            <sz val="8"/>
            <color indexed="81"/>
            <rFont val="Tahoma"/>
            <family val="2"/>
          </rPr>
          <t xml:space="preserve">  Changes  monthly usage rate which effects priority rating and sugg order amount</t>
        </r>
      </text>
    </comment>
    <comment ref="O3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paul olson:</t>
        </r>
        <r>
          <rPr>
            <sz val="8"/>
            <color indexed="81"/>
            <rFont val="Tahoma"/>
            <family val="2"/>
          </rPr>
          <t xml:space="preserve">
Japan Lead Time</t>
        </r>
      </text>
    </comment>
    <comment ref="P3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Month Lead time</t>
        </r>
        <r>
          <rPr>
            <sz val="8"/>
            <color indexed="81"/>
            <rFont val="Tahoma"/>
            <family val="2"/>
          </rPr>
          <t>.  Months of stock before production request is suggested with red number</t>
        </r>
      </text>
    </comment>
    <comment ref="S3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Multiplier for Reproduction</t>
        </r>
        <r>
          <rPr>
            <sz val="8"/>
            <color indexed="81"/>
            <rFont val="Tahoma"/>
            <family val="2"/>
          </rPr>
          <t>.  Effects amount of suggested order quantity, basically months to produce as base for priority 1 and 2</t>
        </r>
      </text>
    </comment>
    <comment ref="V33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Number for Frequency search for Number Items less than 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35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Number for Frequency search for Number Items less than 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<sst xmlns="http://schemas.openxmlformats.org/spreadsheetml/2006/main" count="922" uniqueCount="304">
  <si>
    <t>Color</t>
  </si>
  <si>
    <t>Size</t>
  </si>
  <si>
    <t>Stock</t>
  </si>
  <si>
    <t>Orders</t>
  </si>
  <si>
    <t>Available</t>
  </si>
  <si>
    <t xml:space="preserve">Production </t>
  </si>
  <si>
    <t>Scheduled</t>
  </si>
  <si>
    <t>1270 x 3099 (50 x 122)</t>
  </si>
  <si>
    <t>1270 x 4978 (50 x 196)</t>
  </si>
  <si>
    <t>1575 x 3099 (62 x 122)</t>
  </si>
  <si>
    <t>1575 x 4978 (62 x 196)</t>
  </si>
  <si>
    <t>1270 x 3708 (50 x 146)</t>
  </si>
  <si>
    <t>1575 x 3708 (62 x 146)</t>
  </si>
  <si>
    <t>1270 x 3759 (50 x 148)</t>
  </si>
  <si>
    <t>1270 x 5029 (50 x 198)</t>
  </si>
  <si>
    <t>1575 x 3759 (62 x 148)</t>
  </si>
  <si>
    <t>1575 x 5029 (62 x 198)</t>
  </si>
  <si>
    <t>1219 x 3048 (48 x 120)</t>
  </si>
  <si>
    <t>1016 x 3048 (40 x 120)</t>
  </si>
  <si>
    <t>1219 x 3099 (48 x 122)</t>
  </si>
  <si>
    <t>1016 x 3099 (40 x 122)</t>
  </si>
  <si>
    <t>1575 x 3658 (62 x 144)</t>
  </si>
  <si>
    <t>1295 x 3048 (51 x 120)</t>
  </si>
  <si>
    <t>1219 x 2438 (48 x 96)</t>
  </si>
  <si>
    <t>1016 x 2692 (40 x 106)</t>
  </si>
  <si>
    <t>1219 x 3048 (48 x120)</t>
  </si>
  <si>
    <t>Average</t>
  </si>
  <si>
    <t>12 Month</t>
  </si>
  <si>
    <t>Three Month</t>
  </si>
  <si>
    <t>Months</t>
  </si>
  <si>
    <t>in Stock</t>
  </si>
  <si>
    <t>1000 x 3708 (39.37 x 146)</t>
  </si>
  <si>
    <t>Stainless Steel</t>
  </si>
  <si>
    <t>965 x 4978 (38 x 196)</t>
  </si>
  <si>
    <t>1295 x 3099 (51 x 122)</t>
  </si>
  <si>
    <t>Number</t>
  </si>
  <si>
    <t>1575 x 3454 (62 x 136)</t>
  </si>
  <si>
    <t>1220 x 2440 (48 x 96)</t>
  </si>
  <si>
    <t xml:space="preserve">Total </t>
  </si>
  <si>
    <t xml:space="preserve">Job </t>
  </si>
  <si>
    <t>1270 x 3861 (50 x 152)</t>
  </si>
  <si>
    <t>2007</t>
  </si>
  <si>
    <t>J</t>
  </si>
  <si>
    <t>F</t>
  </si>
  <si>
    <t>M</t>
  </si>
  <si>
    <t>A</t>
  </si>
  <si>
    <t>S</t>
  </si>
  <si>
    <t>O</t>
  </si>
  <si>
    <t>N</t>
  </si>
  <si>
    <t>D</t>
  </si>
  <si>
    <t xml:space="preserve">AGT Grey </t>
  </si>
  <si>
    <t>AUB Blue</t>
  </si>
  <si>
    <t xml:space="preserve">BGN Green </t>
  </si>
  <si>
    <t xml:space="preserve">BLX Black </t>
  </si>
  <si>
    <t>Core</t>
  </si>
  <si>
    <t>mm</t>
  </si>
  <si>
    <t>PE</t>
  </si>
  <si>
    <t>FR</t>
  </si>
  <si>
    <t>BBR Red</t>
  </si>
  <si>
    <t>BGY Grey</t>
  </si>
  <si>
    <t>BNT White</t>
  </si>
  <si>
    <t xml:space="preserve">BYL Yellow </t>
  </si>
  <si>
    <t>CFB Blue</t>
  </si>
  <si>
    <t xml:space="preserve">CNC Charcoal </t>
  </si>
  <si>
    <t>CRT Oyster</t>
  </si>
  <si>
    <t>CRY Oyster</t>
  </si>
  <si>
    <t xml:space="preserve">CVG Grey </t>
  </si>
  <si>
    <t xml:space="preserve">DYB Blue </t>
  </si>
  <si>
    <t>FEF Red</t>
  </si>
  <si>
    <t xml:space="preserve">HPA Polished </t>
  </si>
  <si>
    <t xml:space="preserve">HYB Blue </t>
  </si>
  <si>
    <t>JBR Bronze</t>
  </si>
  <si>
    <t xml:space="preserve">MBU Blue </t>
  </si>
  <si>
    <t xml:space="preserve">MST White </t>
  </si>
  <si>
    <t>MICA MNC Clear</t>
  </si>
  <si>
    <t xml:space="preserve">RTB Blue </t>
  </si>
  <si>
    <t>RVW White</t>
  </si>
  <si>
    <t xml:space="preserve">SAW White </t>
  </si>
  <si>
    <t>SBR Bronze</t>
  </si>
  <si>
    <t xml:space="preserve">SOG Grey </t>
  </si>
  <si>
    <t>STR Red</t>
  </si>
  <si>
    <t>Polyester SWT White</t>
  </si>
  <si>
    <t xml:space="preserve">TBL Black </t>
  </si>
  <si>
    <t xml:space="preserve">TOB Black </t>
  </si>
  <si>
    <t>TOR Red</t>
  </si>
  <si>
    <t xml:space="preserve">TXG Grey </t>
  </si>
  <si>
    <t>LBG Black Granite</t>
  </si>
  <si>
    <t xml:space="preserve">WLN Walnut </t>
  </si>
  <si>
    <t xml:space="preserve">BNT White </t>
  </si>
  <si>
    <t xml:space="preserve">CRT Oyster </t>
  </si>
  <si>
    <t>TOB Black</t>
  </si>
  <si>
    <t>N1 Pure White/ Anodized Silver</t>
  </si>
  <si>
    <t>N2 White/ Champagne Metallic</t>
  </si>
  <si>
    <t>N3 Light Beige/ Silver</t>
  </si>
  <si>
    <t>N5 Off White</t>
  </si>
  <si>
    <t>N6 Grey Metallic</t>
  </si>
  <si>
    <t>S5 White Marble</t>
  </si>
  <si>
    <t>S6 Venetian Marble</t>
  </si>
  <si>
    <t>T1 Maple</t>
  </si>
  <si>
    <t>T2 Walnut</t>
  </si>
  <si>
    <t xml:space="preserve">JLR Red </t>
  </si>
  <si>
    <t xml:space="preserve">ACM </t>
  </si>
  <si>
    <t xml:space="preserve">D </t>
  </si>
  <si>
    <t xml:space="preserve">AQ -  for anodizing use only </t>
  </si>
  <si>
    <t>MICA MCU Champagne</t>
  </si>
  <si>
    <t xml:space="preserve">PE </t>
  </si>
  <si>
    <t xml:space="preserve">Clear Anodized  </t>
  </si>
  <si>
    <t>TRC Red</t>
  </si>
  <si>
    <t>Polyester VLT White</t>
  </si>
  <si>
    <t>Metallic DCX Copper</t>
  </si>
  <si>
    <t>Metallic MBX Bronze</t>
  </si>
  <si>
    <t>MICA OPT Platinum</t>
  </si>
  <si>
    <t>Metallic SMX Silver</t>
  </si>
  <si>
    <t>Metallic TBX Silver</t>
  </si>
  <si>
    <t xml:space="preserve">Metallic TSZ Silver </t>
  </si>
  <si>
    <t>Metallic TBX  Silver</t>
  </si>
  <si>
    <t xml:space="preserve">Metallic SMX Silver </t>
  </si>
  <si>
    <t>Prismatic MRT  Red</t>
  </si>
  <si>
    <t>Pearlescent DQO Orange</t>
  </si>
  <si>
    <t>Metallic CMX Champagne</t>
  </si>
  <si>
    <t xml:space="preserve">Metallic BSX Silver </t>
  </si>
  <si>
    <t>SHB Blue</t>
  </si>
  <si>
    <t xml:space="preserve">MICA MNC Clear </t>
  </si>
  <si>
    <t>HNB Blue</t>
  </si>
  <si>
    <t>Graphic-AL LT</t>
  </si>
  <si>
    <t xml:space="preserve">Polyester SAW White </t>
  </si>
  <si>
    <t xml:space="preserve"> 1295 x 3099 (51 x 122)</t>
  </si>
  <si>
    <t xml:space="preserve">Polyester TBL Black </t>
  </si>
  <si>
    <t>1575 x 3861 (62 x 152)</t>
  </si>
  <si>
    <t>Graphic - AL DP</t>
  </si>
  <si>
    <t>Polyester IJP White</t>
  </si>
  <si>
    <t>1575 x 2032 (62 x 80)</t>
  </si>
  <si>
    <t xml:space="preserve">COW White </t>
  </si>
  <si>
    <t>1270 x 3810 (50 x 150)</t>
  </si>
  <si>
    <t>Copper</t>
  </si>
  <si>
    <t>Metallic BSX Silver</t>
  </si>
  <si>
    <t xml:space="preserve">JBR Bronze </t>
  </si>
  <si>
    <t>WRY Red</t>
  </si>
  <si>
    <t xml:space="preserve">HLZ Aluminum </t>
  </si>
  <si>
    <t>1270 x 4989 (50 x196.42)</t>
  </si>
  <si>
    <t xml:space="preserve">Zinc / Zinc </t>
  </si>
  <si>
    <t>965 x 3708 (38 x 146)</t>
  </si>
  <si>
    <t xml:space="preserve">QAE Mahagony </t>
  </si>
  <si>
    <t>Width</t>
  </si>
  <si>
    <t>Length</t>
  </si>
  <si>
    <t>Total</t>
  </si>
  <si>
    <t>Sheets</t>
  </si>
  <si>
    <t xml:space="preserve">Scheduled </t>
  </si>
  <si>
    <t>Estimated</t>
  </si>
  <si>
    <t>Order</t>
  </si>
  <si>
    <t>12mth Y/N</t>
  </si>
  <si>
    <t>3mth Y/N</t>
  </si>
  <si>
    <t>Monthly Usage</t>
  </si>
  <si>
    <t>EM48C1209654978M1</t>
  </si>
  <si>
    <t>JF484HL10003708B1</t>
  </si>
  <si>
    <t>FE48AZZ09653708B1</t>
  </si>
  <si>
    <t>TRD Red</t>
  </si>
  <si>
    <t>JT32N112192438C1</t>
  </si>
  <si>
    <t>JT32N212192438C1</t>
  </si>
  <si>
    <t>JT32N312192438C1</t>
  </si>
  <si>
    <t>JT32N512192438C1</t>
  </si>
  <si>
    <t>JT32N612192438C1</t>
  </si>
  <si>
    <t>JT32S512192438C1</t>
  </si>
  <si>
    <t>JT32S612192438C1</t>
  </si>
  <si>
    <t>JT32T112192438C1</t>
  </si>
  <si>
    <t>JT32T212192438C1</t>
  </si>
  <si>
    <t>Sugg. Order Qty (ft²)</t>
  </si>
  <si>
    <t>Sugg. Order Qty (sht)</t>
  </si>
  <si>
    <t>Prod Priority</t>
  </si>
  <si>
    <t>BTR Red</t>
  </si>
  <si>
    <t>1295 x 3912 (51 x 154)</t>
  </si>
  <si>
    <t>Polyester TRD Red</t>
  </si>
  <si>
    <t xml:space="preserve">MICA MFS Grey </t>
  </si>
  <si>
    <t>1295 x 2800 (51 x 110.25)</t>
  </si>
  <si>
    <t>Usage Priority</t>
  </si>
  <si>
    <t>Yes?</t>
  </si>
  <si>
    <t>Full Coil Production</t>
  </si>
  <si>
    <t>Current Inventory</t>
  </si>
  <si>
    <t>Sold Inventory</t>
  </si>
  <si>
    <t>In Process Inventory</t>
  </si>
  <si>
    <t>Inventory level with monthly usage and current lead time</t>
  </si>
  <si>
    <t xml:space="preserve">ProductioSuggested Order Quantity </t>
  </si>
  <si>
    <t>Target</t>
  </si>
  <si>
    <t>Stock out %</t>
  </si>
  <si>
    <t>Number Items Less Than 1</t>
  </si>
  <si>
    <t>Number Items Less Than 10</t>
  </si>
  <si>
    <t>Total Products Line Items</t>
  </si>
  <si>
    <t>?</t>
  </si>
  <si>
    <t>Last 3 months</t>
  </si>
  <si>
    <t>Last 12 months</t>
  </si>
  <si>
    <t>MICA MZG Grey</t>
  </si>
  <si>
    <t>YLW Yellow</t>
  </si>
  <si>
    <t xml:space="preserve">BBR Red </t>
  </si>
  <si>
    <t>Metallic PEX Pewter</t>
  </si>
  <si>
    <t xml:space="preserve">N7 Aluminum Hairline </t>
  </si>
  <si>
    <t>JT32N709142438C1</t>
  </si>
  <si>
    <t>914 x 2438 (36 x 96)</t>
  </si>
  <si>
    <t xml:space="preserve">W3 Mahogany </t>
  </si>
  <si>
    <t>JT32w312192438C1</t>
  </si>
  <si>
    <t xml:space="preserve">C1 Clear Anodized </t>
  </si>
  <si>
    <t>FT31c112193048b1</t>
  </si>
  <si>
    <t>CVB Blue</t>
  </si>
  <si>
    <t>1270 x 2489 (50 x 98)</t>
  </si>
  <si>
    <t xml:space="preserve">207 PMB Blue and SAW White  -  LT </t>
  </si>
  <si>
    <t xml:space="preserve">209 FEF Red and SAW White   -  LT </t>
  </si>
  <si>
    <t>Graphic-AL HPP</t>
  </si>
  <si>
    <t xml:space="preserve">RON Red </t>
  </si>
  <si>
    <t>1575 x 4648 (62 x 183)</t>
  </si>
  <si>
    <t>WER Red</t>
  </si>
  <si>
    <t>JXR Red</t>
  </si>
  <si>
    <t xml:space="preserve">MPL Maple </t>
  </si>
  <si>
    <t xml:space="preserve">HWH White </t>
  </si>
  <si>
    <t>HWH White</t>
  </si>
  <si>
    <t>1575 x 3175 ( 62 x 125)</t>
  </si>
  <si>
    <t>1575 x 3175 (62 x 125)</t>
  </si>
  <si>
    <t>1295 x 4978 (51 x 196)</t>
  </si>
  <si>
    <t>Polyester SIW White  -</t>
  </si>
  <si>
    <t>1295 x 3124 (51 x 123)</t>
  </si>
  <si>
    <t>1575 x 4989 (62x196.42)</t>
  </si>
  <si>
    <t>1295 x 3658 (51 x 144)</t>
  </si>
  <si>
    <t xml:space="preserve">MCV White </t>
  </si>
  <si>
    <t>ALPOLIC RF - QRF</t>
  </si>
  <si>
    <t>VEB Beige</t>
  </si>
  <si>
    <t>Matte CWM White</t>
  </si>
  <si>
    <t>Matte LBM Blue</t>
  </si>
  <si>
    <t xml:space="preserve">Matte OGM Green </t>
  </si>
  <si>
    <t xml:space="preserve">Matte RRM Grey </t>
  </si>
  <si>
    <t xml:space="preserve">Matte TRM Red </t>
  </si>
  <si>
    <t>AND WILL NOT BE REPLACED</t>
  </si>
  <si>
    <t>Shimmer BKG Black Gold</t>
  </si>
  <si>
    <t>245 FEF Red / MICA MFS GREY / FEF RED</t>
  </si>
  <si>
    <t>246 FEF Red / MICA MFS GREY / FEF RED</t>
  </si>
  <si>
    <t>1295 x 2489 (51 x 98)</t>
  </si>
  <si>
    <t>1016 x 2489 (40 x 98)</t>
  </si>
  <si>
    <t>ROZ Red w/Clear</t>
  </si>
  <si>
    <t>1270 x 3302 (50 x 130)</t>
  </si>
  <si>
    <t>Shimmer BKS Black Silver</t>
  </si>
  <si>
    <t xml:space="preserve">HBG Green </t>
  </si>
  <si>
    <t xml:space="preserve">WAB Blue </t>
  </si>
  <si>
    <t>WAO Orange</t>
  </si>
  <si>
    <t xml:space="preserve">WAV Green </t>
  </si>
  <si>
    <t xml:space="preserve">WER Red </t>
  </si>
  <si>
    <t xml:space="preserve">Matte BSM Black </t>
  </si>
  <si>
    <t>Shimmer NAS Blue Silver</t>
  </si>
  <si>
    <t xml:space="preserve">Shimmer NBG Burgundy Gold </t>
  </si>
  <si>
    <t>Shimmer NCS Charcoal Silver</t>
  </si>
  <si>
    <t xml:space="preserve">Shimmer NLG Lime Gold </t>
  </si>
  <si>
    <t>Shimmer NNG Orange Gold</t>
  </si>
  <si>
    <t>Shimmer NTS Stone Silver</t>
  </si>
  <si>
    <t>Shimmer NWS White Silver</t>
  </si>
  <si>
    <t xml:space="preserve">QCP Harvest Trail Bamboo </t>
  </si>
  <si>
    <t>1575 x 4963 (62 x 195.39)</t>
  </si>
  <si>
    <t>ITEMS BELOW ARE NON STOCKED</t>
  </si>
  <si>
    <t>QBT  Zebrawood</t>
  </si>
  <si>
    <t>QBV Oriental Cane</t>
  </si>
  <si>
    <t xml:space="preserve">QCO Rusted Steel </t>
  </si>
  <si>
    <t>EYL Yellow</t>
  </si>
  <si>
    <t>1219 x 4978 (48 x 196)</t>
  </si>
  <si>
    <t>1575 x 4978 (62 x 196</t>
  </si>
  <si>
    <t>MICA MRO Grey</t>
  </si>
  <si>
    <t xml:space="preserve">MICA MZG Grey </t>
  </si>
  <si>
    <t>TLK Blue</t>
  </si>
  <si>
    <t xml:space="preserve">QBB Teak </t>
  </si>
  <si>
    <t>250 MICA MFK Silver / FEF Red</t>
  </si>
  <si>
    <t>251 MICA MFK Silver / FEF Red</t>
  </si>
  <si>
    <t>1016 x 2997 (40 x 118)</t>
  </si>
  <si>
    <t>1295 x 2997 (51 x 118)</t>
  </si>
  <si>
    <t>240 RCP Red / CPW White - DISCONTINUED</t>
  </si>
  <si>
    <t>241 RCP Red / CPW White - DISCONTINUED</t>
  </si>
  <si>
    <t>CPW White</t>
  </si>
  <si>
    <t>1270 x 3861 (50 X 152)</t>
  </si>
  <si>
    <t xml:space="preserve">WCR Red </t>
  </si>
  <si>
    <t>1270 x 4978 (50 x 196</t>
  </si>
  <si>
    <t>BPS Pearl</t>
  </si>
  <si>
    <r>
      <t xml:space="preserve">AYW Yellow / ABE Blue </t>
    </r>
    <r>
      <rPr>
        <b/>
        <sz val="8"/>
        <rFont val="Garamond"/>
        <family val="1"/>
      </rPr>
      <t>(2 sides) - DISCONTINUED WILL NOT BE REPLACED</t>
    </r>
  </si>
  <si>
    <t>Non stock item - will not be replaced</t>
  </si>
  <si>
    <r>
      <t xml:space="preserve">QBU Zeeblock  - </t>
    </r>
    <r>
      <rPr>
        <b/>
        <sz val="8"/>
        <rFont val="Garamond"/>
        <family val="1"/>
      </rPr>
      <t>NON STOCK ITEM will not be replaced</t>
    </r>
  </si>
  <si>
    <t>AYW Yellow</t>
  </si>
  <si>
    <t>MICA MFS Grey</t>
  </si>
  <si>
    <t>NSG Grey</t>
  </si>
  <si>
    <t>NSN Red</t>
  </si>
  <si>
    <t>OER Red</t>
  </si>
  <si>
    <t>FZZ Brushed Metal</t>
  </si>
  <si>
    <r>
      <t xml:space="preserve">HYE Yellow - </t>
    </r>
    <r>
      <rPr>
        <sz val="11"/>
        <rFont val="Garamond"/>
        <family val="1"/>
      </rPr>
      <t xml:space="preserve">Non stock item - will not be replaced </t>
    </r>
  </si>
  <si>
    <t xml:space="preserve">PLP White </t>
  </si>
  <si>
    <t>DISCONTINUED WILL NOT BE RESTOCKED</t>
  </si>
  <si>
    <t xml:space="preserve">LIN Brown </t>
  </si>
  <si>
    <t>DON Grey</t>
  </si>
  <si>
    <t>Metallic BSX Silver / Metallic BSX Silver</t>
  </si>
  <si>
    <t>238 EWH White and EYL Yellow</t>
  </si>
  <si>
    <t>ETT Tan</t>
  </si>
  <si>
    <t>EWH White</t>
  </si>
  <si>
    <t>SWT White (FEVE)</t>
  </si>
  <si>
    <t>1016 x 4978 (40 x 196)</t>
  </si>
  <si>
    <t xml:space="preserve">CAP Blue - discontinued - will NOT be replaced </t>
  </si>
  <si>
    <t xml:space="preserve">ABE Blue </t>
  </si>
  <si>
    <t xml:space="preserve">ACI Red </t>
  </si>
  <si>
    <t xml:space="preserve">AGT Grey  </t>
  </si>
  <si>
    <t xml:space="preserve">BLX Black  / BLX Black </t>
  </si>
  <si>
    <t xml:space="preserve">Matte DAM Grey </t>
  </si>
  <si>
    <t>Not a stock size - will not be replaced</t>
  </si>
  <si>
    <t>1000 x 4978 (40 x 196</t>
  </si>
  <si>
    <t xml:space="preserve">QAW Rio Aleon </t>
  </si>
  <si>
    <t>1575 x 3099 (62 X 122)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</si>
</sst>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_);[Red]\(0\)"/>
    <numFmt numFmtId="166" formatCode="0.0%"/>
  </numFmts>
  <fonts count="25" x14ac:knownFonts="1">
    <font>
      <sz val="10"/>
      <name val="Arial"/>
    </font>
    <font>
      <sz val="8"/>
      <name val="Arial"/>
      <family val="2"/>
    </font>
    <font>
      <sz val="11"/>
      <name val="Garamond"/>
      <family val="1"/>
    </font>
    <font>
      <sz val="11"/>
      <color indexed="46"/>
      <name val="Garamond"/>
      <family val="1"/>
    </font>
    <font>
      <b/>
      <sz val="11"/>
      <name val="Garamond"/>
      <family val="1"/>
    </font>
    <font>
      <sz val="11"/>
      <color indexed="10"/>
      <name val="Garamond"/>
      <family val="1"/>
    </font>
    <font>
      <b/>
      <sz val="14"/>
      <name val="Garamond"/>
      <family val="1"/>
    </font>
    <font>
      <sz val="11"/>
      <color indexed="48"/>
      <name val="Garamond"/>
      <family val="1"/>
    </font>
    <font>
      <sz val="11"/>
      <color indexed="14"/>
      <name val="Garamond"/>
      <family val="1"/>
    </font>
    <font>
      <sz val="11"/>
      <color indexed="12"/>
      <name val="Garamond"/>
      <family val="1"/>
    </font>
    <font>
      <b/>
      <sz val="11"/>
      <color indexed="20"/>
      <name val="Garamond"/>
      <family val="1"/>
    </font>
    <font>
      <sz val="10"/>
      <name val="Garamond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9"/>
      <name val="Garamond"/>
      <family val="1"/>
    </font>
    <font>
      <b/>
      <sz val="11"/>
      <color indexed="9"/>
      <name val="Garamond"/>
      <family val="1"/>
    </font>
    <font>
      <b/>
      <sz val="12"/>
      <name val="Garamond"/>
      <family val="1"/>
    </font>
    <font>
      <b/>
      <sz val="11"/>
      <color indexed="10"/>
      <name val="Garamond"/>
      <family val="1"/>
    </font>
    <font>
      <b/>
      <sz val="8"/>
      <name val="Garamond"/>
      <family val="1"/>
    </font>
    <font>
      <sz val="11"/>
      <name val="Arial"/>
      <family val="2"/>
    </font>
    <font>
      <b/>
      <sz val="11"/>
      <color indexed="46"/>
      <name val="Garamond"/>
      <family val="1"/>
    </font>
    <font>
      <b/>
      <sz val="11"/>
      <color rgb="FFFF0000"/>
      <name val="Garamond"/>
      <family val="1"/>
    </font>
    <font>
      <b/>
      <sz val="9"/>
      <name val="Garamond"/>
      <family val="1"/>
    </font>
    <font>
      <sz val="10"/>
      <name val="David"/>
      <family val="2"/>
      <charset val="177"/>
    </font>
    <font>
      <sz val="11"/>
      <color rgb="FFFF000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3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>
      <alignment horizontal="center"/>
    </xf>
    <xf numFmtId="1" fontId="7" fillId="0" borderId="0" xfId="0" applyNumberFormat="1" applyFont="1" applyAlignment="1"/>
    <xf numFmtId="1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/>
    <xf numFmtId="16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7" fillId="0" borderId="0" xfId="0" applyFont="1"/>
    <xf numFmtId="0" fontId="2" fillId="0" borderId="0" xfId="0" applyFont="1" applyFill="1" applyAlignment="1">
      <alignment horizontal="center"/>
    </xf>
    <xf numFmtId="1" fontId="2" fillId="0" borderId="0" xfId="0" applyNumberFormat="1" applyFont="1" applyAlignment="1"/>
    <xf numFmtId="1" fontId="2" fillId="0" borderId="0" xfId="0" applyNumberFormat="1" applyFont="1"/>
    <xf numFmtId="1" fontId="2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0" fontId="11" fillId="0" borderId="0" xfId="0" applyFont="1"/>
    <xf numFmtId="0" fontId="10" fillId="0" borderId="0" xfId="0" applyFont="1"/>
    <xf numFmtId="164" fontId="4" fillId="0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1" fontId="2" fillId="4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1" fontId="15" fillId="0" borderId="0" xfId="0" applyNumberFormat="1" applyFont="1" applyFill="1" applyAlignment="1">
      <alignment horizontal="center"/>
    </xf>
    <xf numFmtId="165" fontId="14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165" fontId="8" fillId="2" borderId="0" xfId="0" applyNumberFormat="1" applyFont="1" applyFill="1" applyAlignment="1">
      <alignment horizontal="center"/>
    </xf>
    <xf numFmtId="3" fontId="9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3" fontId="16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9" fontId="17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66" fontId="4" fillId="0" borderId="0" xfId="0" applyNumberFormat="1" applyFont="1"/>
    <xf numFmtId="0" fontId="4" fillId="0" borderId="0" xfId="0" applyFont="1"/>
    <xf numFmtId="164" fontId="4" fillId="6" borderId="0" xfId="0" applyNumberFormat="1" applyFont="1" applyFill="1" applyAlignment="1">
      <alignment horizontal="center"/>
    </xf>
    <xf numFmtId="0" fontId="2" fillId="0" borderId="0" xfId="0" applyFont="1" applyFill="1"/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right"/>
    </xf>
    <xf numFmtId="0" fontId="19" fillId="0" borderId="0" xfId="0" applyFont="1"/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1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/>
    <xf numFmtId="0" fontId="4" fillId="0" borderId="0" xfId="0" applyFont="1" applyBorder="1" applyAlignment="1"/>
    <xf numFmtId="3" fontId="2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Fill="1" applyBorder="1" applyAlignment="1">
      <alignment horizontal="center"/>
    </xf>
    <xf numFmtId="0" fontId="14" fillId="0" borderId="0" xfId="0" applyFont="1" applyFill="1" applyBorder="1"/>
    <xf numFmtId="16" fontId="2" fillId="0" borderId="0" xfId="0" applyNumberFormat="1" applyFont="1" applyBorder="1"/>
    <xf numFmtId="0" fontId="14" fillId="0" borderId="0" xfId="0" applyFont="1" applyBorder="1"/>
    <xf numFmtId="0" fontId="2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4" fillId="0" borderId="0" xfId="0" applyFont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2" fillId="7" borderId="0" xfId="0" applyFont="1" applyFill="1" applyBorder="1"/>
    <xf numFmtId="1" fontId="4" fillId="7" borderId="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1" fontId="4" fillId="0" borderId="0" xfId="0" applyNumberFormat="1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 wrapText="1"/>
    </xf>
    <xf numFmtId="3" fontId="9" fillId="5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1" fontId="9" fillId="5" borderId="0" xfId="0" applyNumberFormat="1" applyFont="1" applyFill="1" applyAlignment="1">
      <alignment horizontal="center" wrapText="1"/>
    </xf>
    <xf numFmtId="0" fontId="9" fillId="5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1" fontId="9" fillId="0" borderId="0" xfId="0" applyNumberFormat="1" applyFont="1" applyFill="1" applyAlignment="1">
      <alignment horizontal="center" wrapText="1"/>
    </xf>
    <xf numFmtId="1" fontId="9" fillId="0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" fontId="2" fillId="0" borderId="0" xfId="0" applyNumberFormat="1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448"/>
  <sheetViews>
    <sheetView tabSelected="1" zoomScale="110" zoomScaleNormal="110" workbookViewId="0">
      <pane xSplit="2" topLeftCell="C1" activePane="topRight" state="frozen"/>
      <selection pane="topRight" activeCell="I302" sqref="I302"/>
    </sheetView>
  </sheetViews>
  <sheetFormatPr defaultColWidth="8.85546875" defaultRowHeight="15" customHeight="1" x14ac:dyDescent="0.25"/>
  <cols>
    <col min="1" max="1" width="46.85546875" style="73" customWidth="1"/>
    <col min="2" max="2" width="23" style="63" customWidth="1"/>
    <col min="3" max="3" width="4.42578125" style="62" bestFit="1" customWidth="1"/>
    <col min="4" max="4" width="5.28515625" style="62" bestFit="1" customWidth="1"/>
    <col min="5" max="5" width="10.28515625" style="73" customWidth="1"/>
    <col min="6" max="16384" width="8.85546875" style="73"/>
  </cols>
  <sheetData>
    <row r="1" spans="1:5" s="62" customFormat="1" ht="15.75" customHeight="1" x14ac:dyDescent="0.3">
      <c r="A1" s="67" t="s">
        <v>0</v>
      </c>
      <c r="B1" s="61" t="s">
        <v>1</v>
      </c>
      <c r="C1" s="68" t="s">
        <v>55</v>
      </c>
      <c r="D1" s="68" t="s">
        <v>54</v>
      </c>
      <c r="E1" s="68" t="s">
        <v>4</v>
      </c>
    </row>
    <row r="2" spans="1:5" s="62" customFormat="1" ht="15" customHeight="1" x14ac:dyDescent="0.25">
      <c r="A2" s="69"/>
      <c r="B2" s="63"/>
      <c r="E2" s="70"/>
    </row>
    <row r="3" spans="1:5" ht="15" customHeight="1" x14ac:dyDescent="0.3">
      <c r="A3" s="67" t="s">
        <v>101</v>
      </c>
      <c r="E3" s="68"/>
    </row>
    <row r="4" spans="1:5" s="66" customFormat="1" ht="15" customHeight="1" x14ac:dyDescent="0.25">
      <c r="A4" s="61" t="s">
        <v>295</v>
      </c>
      <c r="B4" s="63" t="s">
        <v>10</v>
      </c>
      <c r="C4" s="63">
        <v>4</v>
      </c>
      <c r="D4" s="63" t="s">
        <v>56</v>
      </c>
      <c r="E4" s="65">
        <v>277</v>
      </c>
    </row>
    <row r="5" spans="1:5" ht="15" customHeight="1" x14ac:dyDescent="0.3">
      <c r="A5" s="67"/>
      <c r="E5" s="68"/>
    </row>
    <row r="6" spans="1:5" s="66" customFormat="1" ht="15" customHeight="1" x14ac:dyDescent="0.25">
      <c r="A6" s="61" t="s">
        <v>296</v>
      </c>
      <c r="B6" s="63" t="s">
        <v>10</v>
      </c>
      <c r="C6" s="63">
        <v>4</v>
      </c>
      <c r="D6" s="74" t="s">
        <v>57</v>
      </c>
      <c r="E6" s="65">
        <v>0</v>
      </c>
    </row>
    <row r="7" spans="1:5" ht="15" customHeight="1" x14ac:dyDescent="0.3">
      <c r="A7" s="67"/>
      <c r="E7" s="68"/>
    </row>
    <row r="8" spans="1:5" s="66" customFormat="1" ht="15" customHeight="1" x14ac:dyDescent="0.25">
      <c r="A8" s="61" t="s">
        <v>297</v>
      </c>
      <c r="B8" s="63" t="s">
        <v>8</v>
      </c>
      <c r="C8" s="63">
        <v>4</v>
      </c>
      <c r="D8" s="63" t="s">
        <v>56</v>
      </c>
      <c r="E8" s="65">
        <v>181</v>
      </c>
    </row>
    <row r="9" spans="1:5" s="66" customFormat="1" ht="15" customHeight="1" x14ac:dyDescent="0.25">
      <c r="A9" s="63"/>
      <c r="B9" s="63" t="s">
        <v>10</v>
      </c>
      <c r="C9" s="63">
        <v>4</v>
      </c>
      <c r="D9" s="63" t="s">
        <v>56</v>
      </c>
      <c r="E9" s="65">
        <v>140</v>
      </c>
    </row>
    <row r="10" spans="1:5" s="66" customFormat="1" ht="15" customHeight="1" x14ac:dyDescent="0.25">
      <c r="A10" s="61"/>
      <c r="B10" s="63" t="s">
        <v>10</v>
      </c>
      <c r="C10" s="63">
        <v>4</v>
      </c>
      <c r="D10" s="74" t="s">
        <v>57</v>
      </c>
      <c r="E10" s="65">
        <v>0</v>
      </c>
    </row>
    <row r="11" spans="1:5" s="75" customFormat="1" ht="15" customHeight="1" x14ac:dyDescent="0.25">
      <c r="A11" s="63"/>
      <c r="B11" s="63"/>
      <c r="C11" s="63"/>
      <c r="D11" s="63"/>
      <c r="E11" s="61"/>
    </row>
    <row r="12" spans="1:5" s="66" customFormat="1" ht="15" customHeight="1" x14ac:dyDescent="0.25">
      <c r="A12" s="61" t="s">
        <v>51</v>
      </c>
      <c r="B12" s="63" t="s">
        <v>8</v>
      </c>
      <c r="C12" s="63">
        <v>4</v>
      </c>
      <c r="D12" s="63" t="s">
        <v>56</v>
      </c>
      <c r="E12" s="65">
        <v>72</v>
      </c>
    </row>
    <row r="13" spans="1:5" ht="15" customHeight="1" x14ac:dyDescent="0.25">
      <c r="A13" s="76"/>
      <c r="E13" s="68"/>
    </row>
    <row r="14" spans="1:5" s="66" customFormat="1" ht="15" customHeight="1" x14ac:dyDescent="0.25">
      <c r="A14" s="61" t="s">
        <v>103</v>
      </c>
      <c r="B14" s="63" t="s">
        <v>13</v>
      </c>
      <c r="C14" s="63">
        <v>4</v>
      </c>
      <c r="D14" s="74" t="s">
        <v>57</v>
      </c>
      <c r="E14" s="65">
        <v>38</v>
      </c>
    </row>
    <row r="15" spans="1:5" s="66" customFormat="1" ht="15" customHeight="1" x14ac:dyDescent="0.25">
      <c r="A15" s="63"/>
      <c r="B15" s="63" t="s">
        <v>14</v>
      </c>
      <c r="C15" s="63">
        <v>4</v>
      </c>
      <c r="D15" s="74" t="s">
        <v>57</v>
      </c>
      <c r="E15" s="65">
        <v>24</v>
      </c>
    </row>
    <row r="16" spans="1:5" s="66" customFormat="1" ht="15" customHeight="1" x14ac:dyDescent="0.25">
      <c r="A16" s="63"/>
      <c r="B16" s="63" t="s">
        <v>15</v>
      </c>
      <c r="C16" s="63">
        <v>4</v>
      </c>
      <c r="D16" s="74" t="s">
        <v>57</v>
      </c>
      <c r="E16" s="65">
        <v>32</v>
      </c>
    </row>
    <row r="17" spans="1:5" s="66" customFormat="1" ht="15" customHeight="1" x14ac:dyDescent="0.25">
      <c r="A17" s="63"/>
      <c r="B17" s="63" t="s">
        <v>16</v>
      </c>
      <c r="C17" s="63">
        <v>4</v>
      </c>
      <c r="D17" s="74" t="s">
        <v>57</v>
      </c>
      <c r="E17" s="65">
        <v>0</v>
      </c>
    </row>
    <row r="18" spans="1:5" s="75" customFormat="1" ht="15" customHeight="1" x14ac:dyDescent="0.25">
      <c r="A18" s="63"/>
      <c r="B18" s="63"/>
      <c r="C18" s="63"/>
      <c r="D18" s="63"/>
      <c r="E18" s="61"/>
    </row>
    <row r="19" spans="1:5" s="75" customFormat="1" ht="15" customHeight="1" x14ac:dyDescent="0.25">
      <c r="A19" s="61" t="s">
        <v>277</v>
      </c>
      <c r="B19" s="63" t="s">
        <v>10</v>
      </c>
      <c r="C19" s="63">
        <v>4</v>
      </c>
      <c r="D19" s="63" t="s">
        <v>56</v>
      </c>
      <c r="E19" s="65">
        <v>4</v>
      </c>
    </row>
    <row r="20" spans="1:5" s="75" customFormat="1" ht="15" customHeight="1" x14ac:dyDescent="0.25">
      <c r="A20" s="63"/>
      <c r="B20" s="63"/>
      <c r="C20" s="63"/>
      <c r="D20" s="63"/>
      <c r="E20" s="61"/>
    </row>
    <row r="21" spans="1:5" s="66" customFormat="1" ht="15" customHeight="1" x14ac:dyDescent="0.25">
      <c r="A21" s="61" t="s">
        <v>274</v>
      </c>
      <c r="B21" s="63" t="s">
        <v>10</v>
      </c>
      <c r="C21" s="63">
        <v>4</v>
      </c>
      <c r="D21" s="63" t="s">
        <v>56</v>
      </c>
      <c r="E21" s="65">
        <v>4</v>
      </c>
    </row>
    <row r="22" spans="1:5" s="75" customFormat="1" ht="15" customHeight="1" x14ac:dyDescent="0.25">
      <c r="A22" s="63"/>
      <c r="B22" s="63"/>
      <c r="C22" s="63"/>
      <c r="D22" s="63"/>
      <c r="E22" s="61"/>
    </row>
    <row r="23" spans="1:5" s="66" customFormat="1" ht="15" customHeight="1" x14ac:dyDescent="0.25">
      <c r="A23" s="61" t="s">
        <v>58</v>
      </c>
      <c r="B23" s="63" t="s">
        <v>9</v>
      </c>
      <c r="C23" s="63">
        <v>3</v>
      </c>
      <c r="D23" s="63" t="s">
        <v>56</v>
      </c>
      <c r="E23" s="65">
        <v>424</v>
      </c>
    </row>
    <row r="24" spans="1:5" s="66" customFormat="1" ht="15" customHeight="1" x14ac:dyDescent="0.25">
      <c r="A24" s="61"/>
      <c r="B24" s="63" t="s">
        <v>8</v>
      </c>
      <c r="C24" s="63">
        <v>4</v>
      </c>
      <c r="D24" s="63" t="s">
        <v>56</v>
      </c>
      <c r="E24" s="65">
        <v>35</v>
      </c>
    </row>
    <row r="25" spans="1:5" s="66" customFormat="1" ht="15" customHeight="1" x14ac:dyDescent="0.25">
      <c r="A25" s="61" t="s">
        <v>300</v>
      </c>
      <c r="B25" s="63" t="s">
        <v>19</v>
      </c>
      <c r="C25" s="63">
        <v>3</v>
      </c>
      <c r="D25" s="63" t="s">
        <v>56</v>
      </c>
      <c r="E25" s="65">
        <v>53</v>
      </c>
    </row>
    <row r="26" spans="1:5" s="75" customFormat="1" ht="15" customHeight="1" x14ac:dyDescent="0.25">
      <c r="A26" s="63"/>
      <c r="B26" s="63"/>
      <c r="C26" s="63"/>
      <c r="D26" s="63"/>
      <c r="E26" s="61"/>
    </row>
    <row r="27" spans="1:5" s="66" customFormat="1" ht="15" customHeight="1" x14ac:dyDescent="0.25">
      <c r="A27" s="61" t="s">
        <v>52</v>
      </c>
      <c r="B27" s="63" t="s">
        <v>25</v>
      </c>
      <c r="C27" s="63">
        <v>3</v>
      </c>
      <c r="D27" s="63" t="s">
        <v>56</v>
      </c>
      <c r="E27" s="65">
        <v>273</v>
      </c>
    </row>
    <row r="28" spans="1:5" s="66" customFormat="1" ht="15" customHeight="1" x14ac:dyDescent="0.25">
      <c r="A28" s="61"/>
      <c r="B28" s="63"/>
      <c r="C28" s="63"/>
      <c r="D28" s="63"/>
      <c r="E28" s="65"/>
    </row>
    <row r="29" spans="1:5" s="66" customFormat="1" ht="15" customHeight="1" x14ac:dyDescent="0.25">
      <c r="A29" s="61" t="s">
        <v>59</v>
      </c>
      <c r="B29" s="63" t="s">
        <v>10</v>
      </c>
      <c r="C29" s="63">
        <v>4</v>
      </c>
      <c r="D29" s="63" t="s">
        <v>56</v>
      </c>
      <c r="E29" s="65">
        <v>187</v>
      </c>
    </row>
    <row r="30" spans="1:5" s="66" customFormat="1" ht="15" customHeight="1" x14ac:dyDescent="0.25">
      <c r="A30" s="86"/>
      <c r="B30" s="63" t="s">
        <v>10</v>
      </c>
      <c r="C30" s="63">
        <v>4</v>
      </c>
      <c r="D30" s="74" t="s">
        <v>57</v>
      </c>
      <c r="E30" s="65">
        <v>176</v>
      </c>
    </row>
    <row r="31" spans="1:5" s="75" customFormat="1" ht="15" customHeight="1" x14ac:dyDescent="0.25">
      <c r="A31" s="63"/>
      <c r="B31" s="63"/>
      <c r="C31" s="63"/>
      <c r="D31" s="63"/>
      <c r="E31" s="61"/>
    </row>
    <row r="32" spans="1:5" s="66" customFormat="1" ht="15" customHeight="1" x14ac:dyDescent="0.25">
      <c r="A32" s="61" t="s">
        <v>53</v>
      </c>
      <c r="B32" s="63" t="s">
        <v>17</v>
      </c>
      <c r="C32" s="63">
        <v>3</v>
      </c>
      <c r="D32" s="63" t="s">
        <v>56</v>
      </c>
      <c r="E32" s="65">
        <v>252</v>
      </c>
    </row>
    <row r="33" spans="1:5" s="66" customFormat="1" ht="15" customHeight="1" x14ac:dyDescent="0.25">
      <c r="A33" s="61"/>
      <c r="B33" s="63" t="s">
        <v>8</v>
      </c>
      <c r="C33" s="63">
        <v>4</v>
      </c>
      <c r="D33" s="63" t="s">
        <v>56</v>
      </c>
      <c r="E33" s="65">
        <v>577</v>
      </c>
    </row>
    <row r="34" spans="1:5" s="66" customFormat="1" ht="15" customHeight="1" x14ac:dyDescent="0.25">
      <c r="A34" s="61"/>
      <c r="B34" s="63" t="s">
        <v>10</v>
      </c>
      <c r="C34" s="63">
        <v>4</v>
      </c>
      <c r="D34" s="63" t="s">
        <v>56</v>
      </c>
      <c r="E34" s="65">
        <v>40</v>
      </c>
    </row>
    <row r="35" spans="1:5" s="75" customFormat="1" ht="15" customHeight="1" x14ac:dyDescent="0.25">
      <c r="A35" s="66"/>
      <c r="B35" s="63"/>
      <c r="C35" s="63"/>
      <c r="D35" s="63"/>
      <c r="E35" s="66"/>
    </row>
    <row r="36" spans="1:5" s="75" customFormat="1" ht="15" customHeight="1" x14ac:dyDescent="0.25">
      <c r="A36" s="61" t="s">
        <v>298</v>
      </c>
      <c r="B36" s="63" t="s">
        <v>133</v>
      </c>
      <c r="C36" s="63">
        <v>4</v>
      </c>
      <c r="D36" s="63" t="s">
        <v>56</v>
      </c>
      <c r="E36" s="65">
        <v>200</v>
      </c>
    </row>
    <row r="37" spans="1:5" s="75" customFormat="1" ht="15" customHeight="1" x14ac:dyDescent="0.25">
      <c r="A37" s="66"/>
      <c r="B37" s="63"/>
      <c r="C37" s="63"/>
      <c r="D37" s="63"/>
      <c r="E37" s="66"/>
    </row>
    <row r="38" spans="1:5" s="66" customFormat="1" ht="15" customHeight="1" x14ac:dyDescent="0.25">
      <c r="A38" s="61" t="s">
        <v>60</v>
      </c>
      <c r="B38" s="63" t="s">
        <v>11</v>
      </c>
      <c r="C38" s="63">
        <v>4</v>
      </c>
      <c r="D38" s="63" t="s">
        <v>56</v>
      </c>
      <c r="E38" s="65">
        <v>0</v>
      </c>
    </row>
    <row r="39" spans="1:5" s="66" customFormat="1" ht="15" customHeight="1" x14ac:dyDescent="0.25">
      <c r="A39" s="63"/>
      <c r="B39" s="63" t="s">
        <v>8</v>
      </c>
      <c r="C39" s="63">
        <v>4</v>
      </c>
      <c r="D39" s="63" t="s">
        <v>56</v>
      </c>
      <c r="E39" s="65">
        <v>154</v>
      </c>
    </row>
    <row r="40" spans="1:5" s="66" customFormat="1" ht="15" customHeight="1" x14ac:dyDescent="0.25">
      <c r="A40" s="63"/>
      <c r="B40" s="63" t="s">
        <v>12</v>
      </c>
      <c r="C40" s="63">
        <v>4</v>
      </c>
      <c r="D40" s="63" t="s">
        <v>56</v>
      </c>
      <c r="E40" s="65">
        <v>0</v>
      </c>
    </row>
    <row r="41" spans="1:5" s="66" customFormat="1" ht="15" customHeight="1" x14ac:dyDescent="0.25">
      <c r="A41" s="61"/>
      <c r="B41" s="63" t="s">
        <v>10</v>
      </c>
      <c r="C41" s="63">
        <v>4</v>
      </c>
      <c r="D41" s="63" t="s">
        <v>56</v>
      </c>
      <c r="E41" s="65">
        <v>288</v>
      </c>
    </row>
    <row r="42" spans="1:5" s="66" customFormat="1" x14ac:dyDescent="0.25">
      <c r="A42" s="61"/>
      <c r="B42" s="63" t="s">
        <v>8</v>
      </c>
      <c r="C42" s="63">
        <v>4</v>
      </c>
      <c r="D42" s="74" t="s">
        <v>57</v>
      </c>
      <c r="E42" s="65">
        <v>657</v>
      </c>
    </row>
    <row r="43" spans="1:5" s="66" customFormat="1" ht="15" customHeight="1" x14ac:dyDescent="0.25">
      <c r="A43" s="61"/>
      <c r="B43" s="63" t="s">
        <v>10</v>
      </c>
      <c r="C43" s="63">
        <v>4</v>
      </c>
      <c r="D43" s="74" t="s">
        <v>57</v>
      </c>
      <c r="E43" s="65">
        <v>884</v>
      </c>
    </row>
    <row r="44" spans="1:5" s="66" customFormat="1" ht="15" customHeight="1" x14ac:dyDescent="0.25">
      <c r="A44" s="61" t="s">
        <v>300</v>
      </c>
      <c r="B44" s="63" t="s">
        <v>21</v>
      </c>
      <c r="C44" s="63">
        <v>4</v>
      </c>
      <c r="D44" s="63" t="s">
        <v>56</v>
      </c>
      <c r="E44" s="65">
        <v>12</v>
      </c>
    </row>
    <row r="45" spans="1:5" s="77" customFormat="1" ht="15" customHeight="1" x14ac:dyDescent="0.25">
      <c r="A45" s="73"/>
      <c r="B45" s="63"/>
      <c r="C45" s="62"/>
      <c r="D45" s="62"/>
      <c r="E45" s="73"/>
    </row>
    <row r="46" spans="1:5" s="66" customFormat="1" ht="15" customHeight="1" x14ac:dyDescent="0.25">
      <c r="A46" s="61" t="s">
        <v>273</v>
      </c>
      <c r="B46" s="63" t="s">
        <v>17</v>
      </c>
      <c r="C46" s="63">
        <v>3</v>
      </c>
      <c r="D46" s="63" t="s">
        <v>56</v>
      </c>
      <c r="E46" s="65">
        <v>221</v>
      </c>
    </row>
    <row r="47" spans="1:5" s="75" customFormat="1" ht="15" customHeight="1" x14ac:dyDescent="0.25">
      <c r="A47" s="63"/>
      <c r="B47" s="63"/>
      <c r="C47" s="63"/>
      <c r="D47" s="63"/>
      <c r="E47" s="61"/>
    </row>
    <row r="48" spans="1:5" s="66" customFormat="1" ht="15" customHeight="1" x14ac:dyDescent="0.25">
      <c r="A48" s="61" t="s">
        <v>120</v>
      </c>
      <c r="B48" s="63" t="s">
        <v>8</v>
      </c>
      <c r="C48" s="63">
        <v>4</v>
      </c>
      <c r="D48" s="63" t="s">
        <v>56</v>
      </c>
      <c r="E48" s="65">
        <v>221</v>
      </c>
    </row>
    <row r="49" spans="1:5" s="66" customFormat="1" ht="15" customHeight="1" x14ac:dyDescent="0.25">
      <c r="A49" s="61"/>
      <c r="B49" s="63" t="s">
        <v>10</v>
      </c>
      <c r="C49" s="63">
        <v>4</v>
      </c>
      <c r="D49" s="63" t="s">
        <v>56</v>
      </c>
      <c r="E49" s="65">
        <v>229</v>
      </c>
    </row>
    <row r="50" spans="1:5" s="66" customFormat="1" ht="15" customHeight="1" x14ac:dyDescent="0.25">
      <c r="A50" s="61"/>
      <c r="B50" s="63" t="s">
        <v>8</v>
      </c>
      <c r="C50" s="63">
        <v>4</v>
      </c>
      <c r="D50" s="74" t="s">
        <v>57</v>
      </c>
      <c r="E50" s="65">
        <v>414</v>
      </c>
    </row>
    <row r="51" spans="1:5" s="66" customFormat="1" ht="15" customHeight="1" x14ac:dyDescent="0.25">
      <c r="A51" s="61"/>
      <c r="B51" s="63" t="s">
        <v>10</v>
      </c>
      <c r="C51" s="63">
        <v>4</v>
      </c>
      <c r="D51" s="74" t="s">
        <v>57</v>
      </c>
      <c r="E51" s="65">
        <v>406</v>
      </c>
    </row>
    <row r="52" spans="1:5" s="75" customFormat="1" ht="15" customHeight="1" x14ac:dyDescent="0.25">
      <c r="A52" s="61"/>
      <c r="B52" s="63"/>
      <c r="C52" s="63"/>
      <c r="D52" s="63"/>
      <c r="E52" s="61"/>
    </row>
    <row r="53" spans="1:5" s="75" customFormat="1" ht="15" customHeight="1" x14ac:dyDescent="0.25">
      <c r="A53" s="61" t="s">
        <v>288</v>
      </c>
      <c r="B53" s="63" t="s">
        <v>40</v>
      </c>
      <c r="C53" s="63">
        <v>4</v>
      </c>
      <c r="D53" s="63" t="s">
        <v>56</v>
      </c>
      <c r="E53" s="65">
        <v>187</v>
      </c>
    </row>
    <row r="54" spans="1:5" s="75" customFormat="1" ht="15" customHeight="1" x14ac:dyDescent="0.25">
      <c r="A54" s="61"/>
      <c r="B54" s="63"/>
      <c r="C54" s="63"/>
      <c r="D54" s="63"/>
      <c r="E54" s="61"/>
    </row>
    <row r="55" spans="1:5" s="66" customFormat="1" ht="15" customHeight="1" x14ac:dyDescent="0.25">
      <c r="A55" s="61" t="s">
        <v>169</v>
      </c>
      <c r="B55" s="63" t="s">
        <v>170</v>
      </c>
      <c r="C55" s="63">
        <v>3</v>
      </c>
      <c r="D55" s="63" t="s">
        <v>56</v>
      </c>
      <c r="E55" s="65">
        <v>16</v>
      </c>
    </row>
    <row r="56" spans="1:5" s="66" customFormat="1" ht="15" customHeight="1" x14ac:dyDescent="0.25">
      <c r="A56" s="63"/>
      <c r="B56" s="63" t="s">
        <v>10</v>
      </c>
      <c r="C56" s="63">
        <v>4</v>
      </c>
      <c r="D56" s="63" t="s">
        <v>56</v>
      </c>
      <c r="E56" s="65">
        <v>232</v>
      </c>
    </row>
    <row r="57" spans="1:5" s="75" customFormat="1" ht="15" customHeight="1" x14ac:dyDescent="0.25">
      <c r="A57" s="63"/>
      <c r="B57" s="63"/>
      <c r="C57" s="63"/>
      <c r="D57" s="63"/>
      <c r="E57" s="61"/>
    </row>
    <row r="58" spans="1:5" s="66" customFormat="1" ht="15" customHeight="1" x14ac:dyDescent="0.25">
      <c r="A58" s="61" t="s">
        <v>61</v>
      </c>
      <c r="B58" s="63" t="s">
        <v>17</v>
      </c>
      <c r="C58" s="63">
        <v>3</v>
      </c>
      <c r="D58" s="63" t="s">
        <v>56</v>
      </c>
      <c r="E58" s="65">
        <v>74</v>
      </c>
    </row>
    <row r="59" spans="1:5" s="75" customFormat="1" ht="15" customHeight="1" x14ac:dyDescent="0.25">
      <c r="A59" s="63"/>
      <c r="B59" s="63"/>
      <c r="C59" s="63"/>
      <c r="D59" s="63"/>
      <c r="E59" s="61"/>
    </row>
    <row r="60" spans="1:5" s="75" customFormat="1" ht="15" customHeight="1" x14ac:dyDescent="0.25">
      <c r="A60" s="61" t="s">
        <v>294</v>
      </c>
      <c r="B60" s="63" t="s">
        <v>10</v>
      </c>
      <c r="C60" s="63">
        <v>4</v>
      </c>
      <c r="D60" s="63" t="s">
        <v>56</v>
      </c>
      <c r="E60" s="65">
        <v>88</v>
      </c>
    </row>
    <row r="61" spans="1:5" s="75" customFormat="1" ht="15" customHeight="1" x14ac:dyDescent="0.25">
      <c r="A61" s="63"/>
      <c r="B61" s="63"/>
      <c r="C61" s="63"/>
      <c r="D61" s="63"/>
      <c r="E61" s="61"/>
    </row>
    <row r="62" spans="1:5" s="66" customFormat="1" ht="15" customHeight="1" x14ac:dyDescent="0.25">
      <c r="A62" s="61" t="s">
        <v>62</v>
      </c>
      <c r="B62" s="63" t="s">
        <v>17</v>
      </c>
      <c r="C62" s="63">
        <v>3</v>
      </c>
      <c r="D62" s="63" t="s">
        <v>56</v>
      </c>
      <c r="E62" s="65">
        <v>204</v>
      </c>
    </row>
    <row r="63" spans="1:5" s="66" customFormat="1" ht="15" customHeight="1" x14ac:dyDescent="0.25">
      <c r="A63" s="61"/>
      <c r="B63" s="63" t="s">
        <v>131</v>
      </c>
      <c r="C63" s="63">
        <v>3</v>
      </c>
      <c r="D63" s="63" t="s">
        <v>56</v>
      </c>
      <c r="E63" s="65">
        <v>206</v>
      </c>
    </row>
    <row r="65" spans="1:5" s="66" customFormat="1" ht="15" customHeight="1" x14ac:dyDescent="0.25">
      <c r="A65" s="61" t="s">
        <v>106</v>
      </c>
      <c r="B65" s="63" t="s">
        <v>13</v>
      </c>
      <c r="C65" s="63">
        <v>4</v>
      </c>
      <c r="D65" s="74" t="s">
        <v>57</v>
      </c>
      <c r="E65" s="65">
        <v>32</v>
      </c>
    </row>
    <row r="66" spans="1:5" s="66" customFormat="1" ht="15" customHeight="1" x14ac:dyDescent="0.25">
      <c r="A66" s="63"/>
      <c r="B66" s="63" t="s">
        <v>14</v>
      </c>
      <c r="C66" s="63">
        <v>4</v>
      </c>
      <c r="D66" s="74" t="s">
        <v>57</v>
      </c>
      <c r="E66" s="65">
        <v>92</v>
      </c>
    </row>
    <row r="67" spans="1:5" s="66" customFormat="1" ht="15" customHeight="1" x14ac:dyDescent="0.25">
      <c r="A67" s="63"/>
      <c r="B67" s="63" t="s">
        <v>15</v>
      </c>
      <c r="C67" s="63">
        <v>4</v>
      </c>
      <c r="D67" s="74" t="s">
        <v>57</v>
      </c>
      <c r="E67" s="65">
        <v>32</v>
      </c>
    </row>
    <row r="68" spans="1:5" s="66" customFormat="1" ht="15" customHeight="1" x14ac:dyDescent="0.25">
      <c r="A68" s="63"/>
      <c r="B68" s="63" t="s">
        <v>16</v>
      </c>
      <c r="C68" s="63">
        <v>4</v>
      </c>
      <c r="D68" s="74" t="s">
        <v>57</v>
      </c>
      <c r="E68" s="65">
        <v>31</v>
      </c>
    </row>
    <row r="69" spans="1:5" ht="15" customHeight="1" x14ac:dyDescent="0.25">
      <c r="A69" s="62"/>
      <c r="E69" s="72"/>
    </row>
    <row r="70" spans="1:5" s="66" customFormat="1" ht="15" customHeight="1" x14ac:dyDescent="0.25">
      <c r="A70" s="61" t="s">
        <v>119</v>
      </c>
      <c r="B70" s="63" t="s">
        <v>11</v>
      </c>
      <c r="C70" s="63">
        <v>4</v>
      </c>
      <c r="D70" s="63" t="s">
        <v>56</v>
      </c>
      <c r="E70" s="65">
        <v>68</v>
      </c>
    </row>
    <row r="71" spans="1:5" s="66" customFormat="1" ht="15" customHeight="1" x14ac:dyDescent="0.25">
      <c r="A71" s="63"/>
      <c r="B71" s="63" t="s">
        <v>8</v>
      </c>
      <c r="C71" s="63">
        <v>4</v>
      </c>
      <c r="D71" s="63" t="s">
        <v>56</v>
      </c>
      <c r="E71" s="65">
        <v>132</v>
      </c>
    </row>
    <row r="72" spans="1:5" s="66" customFormat="1" ht="15" customHeight="1" x14ac:dyDescent="0.25">
      <c r="A72" s="63"/>
      <c r="B72" s="63" t="s">
        <v>12</v>
      </c>
      <c r="C72" s="63">
        <v>4</v>
      </c>
      <c r="D72" s="63" t="s">
        <v>56</v>
      </c>
      <c r="E72" s="65">
        <v>60</v>
      </c>
    </row>
    <row r="73" spans="1:5" s="66" customFormat="1" ht="15" customHeight="1" x14ac:dyDescent="0.25">
      <c r="A73" s="63"/>
      <c r="B73" s="63" t="s">
        <v>10</v>
      </c>
      <c r="C73" s="63">
        <v>4</v>
      </c>
      <c r="D73" s="63" t="s">
        <v>56</v>
      </c>
      <c r="E73" s="65">
        <v>233</v>
      </c>
    </row>
    <row r="74" spans="1:5" s="66" customFormat="1" ht="15" customHeight="1" x14ac:dyDescent="0.25">
      <c r="A74" s="61"/>
      <c r="B74" s="63" t="s">
        <v>8</v>
      </c>
      <c r="C74" s="63">
        <v>4</v>
      </c>
      <c r="D74" s="74" t="s">
        <v>57</v>
      </c>
      <c r="E74" s="65">
        <v>385</v>
      </c>
    </row>
    <row r="75" spans="1:5" s="66" customFormat="1" ht="15" customHeight="1" x14ac:dyDescent="0.25">
      <c r="A75" s="63"/>
      <c r="B75" s="63" t="s">
        <v>10</v>
      </c>
      <c r="C75" s="63">
        <v>4</v>
      </c>
      <c r="D75" s="74" t="s">
        <v>57</v>
      </c>
      <c r="E75" s="65">
        <v>539</v>
      </c>
    </row>
    <row r="76" spans="1:5" s="75" customFormat="1" ht="15" customHeight="1" x14ac:dyDescent="0.25">
      <c r="A76" s="63"/>
      <c r="B76" s="63"/>
      <c r="C76" s="63"/>
      <c r="D76" s="63"/>
      <c r="E76" s="61"/>
    </row>
    <row r="77" spans="1:5" s="66" customFormat="1" ht="15" customHeight="1" x14ac:dyDescent="0.25">
      <c r="A77" s="61" t="s">
        <v>63</v>
      </c>
      <c r="B77" s="63" t="s">
        <v>19</v>
      </c>
      <c r="C77" s="63">
        <v>3</v>
      </c>
      <c r="D77" s="63" t="s">
        <v>56</v>
      </c>
      <c r="E77" s="65">
        <v>167</v>
      </c>
    </row>
    <row r="78" spans="1:5" s="66" customFormat="1" ht="15" customHeight="1" x14ac:dyDescent="0.25">
      <c r="A78" s="83"/>
      <c r="B78" s="63" t="s">
        <v>10</v>
      </c>
      <c r="C78" s="63">
        <v>4</v>
      </c>
      <c r="D78" s="63" t="s">
        <v>56</v>
      </c>
      <c r="E78" s="65">
        <v>365</v>
      </c>
    </row>
    <row r="79" spans="1:5" s="66" customFormat="1" ht="15" customHeight="1" x14ac:dyDescent="0.25">
      <c r="A79" s="61"/>
      <c r="B79" s="63" t="s">
        <v>10</v>
      </c>
      <c r="C79" s="63">
        <v>4</v>
      </c>
      <c r="D79" s="74" t="s">
        <v>57</v>
      </c>
      <c r="E79" s="65">
        <v>1330</v>
      </c>
    </row>
    <row r="80" spans="1:5" s="75" customFormat="1" ht="15" customHeight="1" x14ac:dyDescent="0.25">
      <c r="A80" s="61"/>
      <c r="B80" s="63"/>
      <c r="C80" s="63"/>
      <c r="D80" s="63"/>
      <c r="E80" s="61"/>
    </row>
    <row r="81" spans="1:5" s="66" customFormat="1" ht="15" customHeight="1" x14ac:dyDescent="0.25">
      <c r="A81" s="61" t="s">
        <v>132</v>
      </c>
      <c r="B81" s="63" t="s">
        <v>133</v>
      </c>
      <c r="C81" s="63">
        <v>4</v>
      </c>
      <c r="D81" s="63" t="s">
        <v>56</v>
      </c>
      <c r="E81" s="65">
        <v>86</v>
      </c>
    </row>
    <row r="82" spans="1:5" ht="15" customHeight="1" x14ac:dyDescent="0.25">
      <c r="A82" s="68"/>
      <c r="E82" s="72"/>
    </row>
    <row r="83" spans="1:5" s="66" customFormat="1" ht="15" customHeight="1" x14ac:dyDescent="0.25">
      <c r="A83" s="61" t="s">
        <v>269</v>
      </c>
      <c r="B83" s="63" t="s">
        <v>10</v>
      </c>
      <c r="C83" s="63">
        <v>4</v>
      </c>
      <c r="D83" s="63" t="s">
        <v>56</v>
      </c>
      <c r="E83" s="65">
        <v>49</v>
      </c>
    </row>
    <row r="84" spans="1:5" s="66" customFormat="1" ht="15" customHeight="1" x14ac:dyDescent="0.25">
      <c r="A84" s="86"/>
      <c r="B84" s="63" t="s">
        <v>20</v>
      </c>
      <c r="C84" s="63">
        <v>3</v>
      </c>
      <c r="D84" s="63" t="s">
        <v>56</v>
      </c>
      <c r="E84" s="65">
        <v>261</v>
      </c>
    </row>
    <row r="85" spans="1:5" ht="15" customHeight="1" x14ac:dyDescent="0.25">
      <c r="A85" s="68"/>
      <c r="E85" s="72"/>
    </row>
    <row r="86" spans="1:5" s="66" customFormat="1" ht="15" customHeight="1" x14ac:dyDescent="0.25">
      <c r="A86" s="61" t="s">
        <v>64</v>
      </c>
      <c r="B86" s="63" t="s">
        <v>8</v>
      </c>
      <c r="C86" s="63">
        <v>4</v>
      </c>
      <c r="D86" s="63" t="s">
        <v>56</v>
      </c>
      <c r="E86" s="65">
        <v>312</v>
      </c>
    </row>
    <row r="87" spans="1:5" s="66" customFormat="1" ht="15" customHeight="1" x14ac:dyDescent="0.25">
      <c r="A87" s="63"/>
      <c r="B87" s="63" t="s">
        <v>10</v>
      </c>
      <c r="C87" s="63">
        <v>4</v>
      </c>
      <c r="D87" s="63" t="s">
        <v>56</v>
      </c>
      <c r="E87" s="65">
        <v>134</v>
      </c>
    </row>
    <row r="88" spans="1:5" s="66" customFormat="1" ht="15" customHeight="1" x14ac:dyDescent="0.25">
      <c r="A88" s="63"/>
      <c r="B88" s="63" t="s">
        <v>10</v>
      </c>
      <c r="C88" s="63">
        <v>4</v>
      </c>
      <c r="D88" s="74" t="s">
        <v>57</v>
      </c>
      <c r="E88" s="65">
        <v>116</v>
      </c>
    </row>
    <row r="89" spans="1:5" s="75" customFormat="1" ht="15" customHeight="1" x14ac:dyDescent="0.25">
      <c r="A89" s="63"/>
      <c r="B89" s="63"/>
      <c r="C89" s="63"/>
      <c r="D89" s="63"/>
      <c r="E89" s="61"/>
    </row>
    <row r="90" spans="1:5" s="66" customFormat="1" ht="15" customHeight="1" x14ac:dyDescent="0.25">
      <c r="A90" s="61" t="s">
        <v>65</v>
      </c>
      <c r="B90" s="63" t="s">
        <v>22</v>
      </c>
      <c r="C90" s="63">
        <v>3</v>
      </c>
      <c r="D90" s="63" t="s">
        <v>56</v>
      </c>
      <c r="E90" s="65">
        <v>217</v>
      </c>
    </row>
    <row r="91" spans="1:5" s="75" customFormat="1" ht="15" customHeight="1" x14ac:dyDescent="0.25">
      <c r="A91" s="66"/>
      <c r="B91" s="63"/>
      <c r="C91" s="63"/>
      <c r="D91" s="63"/>
      <c r="E91" s="66"/>
    </row>
    <row r="92" spans="1:5" s="66" customFormat="1" ht="15" customHeight="1" x14ac:dyDescent="0.25">
      <c r="A92" s="61" t="s">
        <v>201</v>
      </c>
      <c r="B92" s="63" t="s">
        <v>8</v>
      </c>
      <c r="C92" s="63">
        <v>4</v>
      </c>
      <c r="D92" s="63" t="s">
        <v>56</v>
      </c>
      <c r="E92" s="65">
        <v>156</v>
      </c>
    </row>
    <row r="94" spans="1:5" s="66" customFormat="1" ht="15" customHeight="1" x14ac:dyDescent="0.25">
      <c r="A94" s="61" t="s">
        <v>66</v>
      </c>
      <c r="B94" s="63" t="s">
        <v>7</v>
      </c>
      <c r="C94" s="63">
        <v>3</v>
      </c>
      <c r="D94" s="63" t="s">
        <v>56</v>
      </c>
      <c r="E94" s="65">
        <v>310</v>
      </c>
    </row>
    <row r="95" spans="1:5" s="66" customFormat="1" ht="15" customHeight="1" x14ac:dyDescent="0.25">
      <c r="A95" s="83"/>
      <c r="B95" s="63" t="s">
        <v>10</v>
      </c>
      <c r="C95" s="63">
        <v>4</v>
      </c>
      <c r="D95" s="63" t="s">
        <v>56</v>
      </c>
      <c r="E95" s="65">
        <v>375</v>
      </c>
    </row>
    <row r="96" spans="1:5" s="75" customFormat="1" ht="15" customHeight="1" x14ac:dyDescent="0.25">
      <c r="A96" s="66"/>
      <c r="B96" s="63"/>
      <c r="C96" s="63"/>
      <c r="D96" s="63"/>
      <c r="E96" s="66"/>
    </row>
    <row r="97" spans="1:5" s="66" customFormat="1" ht="15" customHeight="1" x14ac:dyDescent="0.25">
      <c r="A97" s="61" t="s">
        <v>109</v>
      </c>
      <c r="B97" s="63" t="s">
        <v>10</v>
      </c>
      <c r="C97" s="63">
        <v>4</v>
      </c>
      <c r="D97" s="63" t="s">
        <v>56</v>
      </c>
      <c r="E97" s="65">
        <v>0</v>
      </c>
    </row>
    <row r="98" spans="1:5" s="66" customFormat="1" ht="15" customHeight="1" x14ac:dyDescent="0.25">
      <c r="A98" s="61"/>
      <c r="B98" s="63" t="s">
        <v>10</v>
      </c>
      <c r="C98" s="63">
        <v>4</v>
      </c>
      <c r="D98" s="74" t="s">
        <v>57</v>
      </c>
      <c r="E98" s="65">
        <v>0</v>
      </c>
    </row>
    <row r="99" spans="1:5" s="75" customFormat="1" ht="15" customHeight="1" x14ac:dyDescent="0.25">
      <c r="A99" s="66"/>
      <c r="B99" s="63"/>
      <c r="C99" s="63"/>
      <c r="D99" s="63"/>
      <c r="E99" s="66"/>
    </row>
    <row r="100" spans="1:5" s="75" customFormat="1" ht="15" customHeight="1" x14ac:dyDescent="0.25">
      <c r="A100" s="61" t="s">
        <v>287</v>
      </c>
      <c r="B100" s="63" t="s">
        <v>10</v>
      </c>
      <c r="C100" s="63">
        <v>4</v>
      </c>
      <c r="D100" s="63" t="s">
        <v>56</v>
      </c>
      <c r="E100" s="65">
        <v>97</v>
      </c>
    </row>
    <row r="101" spans="1:5" s="75" customFormat="1" ht="15" customHeight="1" x14ac:dyDescent="0.25">
      <c r="A101" s="66"/>
      <c r="B101" s="63"/>
      <c r="C101" s="63"/>
      <c r="D101" s="63"/>
      <c r="E101" s="66"/>
    </row>
    <row r="102" spans="1:5" s="66" customFormat="1" ht="15" customHeight="1" x14ac:dyDescent="0.25">
      <c r="A102" s="61" t="s">
        <v>118</v>
      </c>
      <c r="B102" s="63" t="s">
        <v>36</v>
      </c>
      <c r="C102" s="63">
        <v>3</v>
      </c>
      <c r="D102" s="63" t="s">
        <v>56</v>
      </c>
      <c r="E102" s="65">
        <v>164</v>
      </c>
    </row>
    <row r="103" spans="1:5" s="75" customFormat="1" ht="15" customHeight="1" x14ac:dyDescent="0.25">
      <c r="A103" s="66"/>
      <c r="B103" s="63"/>
      <c r="C103" s="63"/>
      <c r="D103" s="63"/>
      <c r="E103" s="66"/>
    </row>
    <row r="104" spans="1:5" s="66" customFormat="1" ht="15" customHeight="1" x14ac:dyDescent="0.25">
      <c r="A104" s="61" t="s">
        <v>67</v>
      </c>
      <c r="B104" s="63" t="s">
        <v>219</v>
      </c>
      <c r="C104" s="63">
        <v>3</v>
      </c>
      <c r="D104" s="63" t="s">
        <v>56</v>
      </c>
      <c r="E104" s="65">
        <v>205</v>
      </c>
    </row>
    <row r="105" spans="1:5" s="75" customFormat="1" ht="15" customHeight="1" x14ac:dyDescent="0.25">
      <c r="A105" s="66"/>
      <c r="B105" s="63"/>
      <c r="C105" s="63"/>
      <c r="D105" s="63"/>
      <c r="E105" s="66"/>
    </row>
    <row r="106" spans="1:5" s="66" customFormat="1" ht="15" customHeight="1" x14ac:dyDescent="0.25">
      <c r="A106" s="61" t="s">
        <v>290</v>
      </c>
      <c r="B106" s="63" t="s">
        <v>217</v>
      </c>
      <c r="C106" s="63">
        <v>3</v>
      </c>
      <c r="D106" s="63" t="s">
        <v>56</v>
      </c>
      <c r="E106" s="65">
        <v>66</v>
      </c>
    </row>
    <row r="107" spans="1:5" s="75" customFormat="1" ht="15" customHeight="1" x14ac:dyDescent="0.25">
      <c r="A107" s="66"/>
      <c r="B107" s="63"/>
      <c r="C107" s="63"/>
      <c r="D107" s="63"/>
      <c r="E107" s="61"/>
    </row>
    <row r="108" spans="1:5" s="66" customFormat="1" ht="15" customHeight="1" x14ac:dyDescent="0.25">
      <c r="A108" s="61" t="s">
        <v>291</v>
      </c>
      <c r="B108" s="63" t="s">
        <v>173</v>
      </c>
      <c r="C108" s="63">
        <v>3</v>
      </c>
      <c r="D108" s="63" t="s">
        <v>56</v>
      </c>
      <c r="E108" s="65">
        <v>801</v>
      </c>
    </row>
    <row r="109" spans="1:5" s="75" customFormat="1" ht="15" customHeight="1" x14ac:dyDescent="0.25">
      <c r="A109" s="66"/>
      <c r="B109" s="63"/>
      <c r="C109" s="63"/>
      <c r="D109" s="63"/>
      <c r="E109" s="61"/>
    </row>
    <row r="110" spans="1:5" s="66" customFormat="1" ht="15" customHeight="1" x14ac:dyDescent="0.25">
      <c r="A110" s="61" t="s">
        <v>256</v>
      </c>
      <c r="B110" s="63" t="s">
        <v>173</v>
      </c>
      <c r="C110" s="63">
        <v>3</v>
      </c>
      <c r="D110" s="63" t="s">
        <v>56</v>
      </c>
      <c r="E110" s="65">
        <v>204</v>
      </c>
    </row>
    <row r="111" spans="1:5" s="66" customFormat="1" ht="15" customHeight="1" x14ac:dyDescent="0.25">
      <c r="A111" s="61"/>
      <c r="B111" s="63" t="s">
        <v>257</v>
      </c>
      <c r="C111" s="63">
        <v>3</v>
      </c>
      <c r="D111" s="63" t="s">
        <v>56</v>
      </c>
      <c r="E111" s="65">
        <v>134</v>
      </c>
    </row>
    <row r="112" spans="1:5" ht="15" customHeight="1" x14ac:dyDescent="0.25">
      <c r="A112" s="68"/>
      <c r="E112" s="72"/>
    </row>
    <row r="113" spans="1:5" s="66" customFormat="1" ht="15" customHeight="1" x14ac:dyDescent="0.25">
      <c r="A113" s="61" t="s">
        <v>68</v>
      </c>
      <c r="B113" s="63" t="s">
        <v>18</v>
      </c>
      <c r="C113" s="63">
        <v>3</v>
      </c>
      <c r="D113" s="63" t="s">
        <v>56</v>
      </c>
      <c r="E113" s="65">
        <v>256</v>
      </c>
    </row>
    <row r="114" spans="1:5" s="66" customFormat="1" ht="15" customHeight="1" x14ac:dyDescent="0.25">
      <c r="A114" s="63"/>
      <c r="B114" s="63" t="s">
        <v>19</v>
      </c>
      <c r="C114" s="63">
        <v>3</v>
      </c>
      <c r="D114" s="63" t="s">
        <v>56</v>
      </c>
      <c r="E114" s="65">
        <v>0</v>
      </c>
    </row>
    <row r="115" spans="1:5" ht="12" customHeight="1" x14ac:dyDescent="0.25">
      <c r="A115" s="62"/>
      <c r="E115" s="72"/>
    </row>
    <row r="116" spans="1:5" s="75" customFormat="1" ht="15" customHeight="1" x14ac:dyDescent="0.25">
      <c r="A116" s="61" t="s">
        <v>138</v>
      </c>
      <c r="B116" s="63" t="s">
        <v>202</v>
      </c>
      <c r="C116" s="63">
        <v>3</v>
      </c>
      <c r="D116" s="63" t="s">
        <v>56</v>
      </c>
      <c r="E116" s="65">
        <v>226</v>
      </c>
    </row>
    <row r="117" spans="1:5" s="66" customFormat="1" ht="15" customHeight="1" x14ac:dyDescent="0.25">
      <c r="A117" s="61"/>
      <c r="B117" s="63" t="s">
        <v>139</v>
      </c>
      <c r="C117" s="63">
        <v>4</v>
      </c>
      <c r="D117" s="63" t="s">
        <v>56</v>
      </c>
      <c r="E117" s="65">
        <v>550</v>
      </c>
    </row>
    <row r="118" spans="1:5" s="66" customFormat="1" ht="15" customHeight="1" x14ac:dyDescent="0.25">
      <c r="A118" s="80"/>
      <c r="B118" s="63" t="s">
        <v>218</v>
      </c>
      <c r="C118" s="63">
        <v>4</v>
      </c>
      <c r="D118" s="63" t="s">
        <v>56</v>
      </c>
      <c r="E118" s="65">
        <v>550</v>
      </c>
    </row>
    <row r="119" spans="1:5" s="77" customFormat="1" ht="15" customHeight="1" x14ac:dyDescent="0.25">
      <c r="A119" s="73"/>
      <c r="B119" s="63"/>
      <c r="C119" s="62"/>
      <c r="D119" s="62"/>
      <c r="E119" s="73"/>
    </row>
    <row r="120" spans="1:5" s="75" customFormat="1" ht="15" customHeight="1" x14ac:dyDescent="0.25">
      <c r="A120" s="61" t="s">
        <v>237</v>
      </c>
      <c r="B120" s="63" t="s">
        <v>10</v>
      </c>
      <c r="C120" s="63">
        <v>4</v>
      </c>
      <c r="D120" s="63" t="s">
        <v>56</v>
      </c>
      <c r="E120" s="65">
        <v>63</v>
      </c>
    </row>
    <row r="121" spans="1:5" s="77" customFormat="1" ht="15" customHeight="1" x14ac:dyDescent="0.25">
      <c r="A121" s="73"/>
      <c r="B121" s="63"/>
      <c r="C121" s="62"/>
      <c r="D121" s="62"/>
      <c r="E121" s="73"/>
    </row>
    <row r="122" spans="1:5" s="66" customFormat="1" x14ac:dyDescent="0.25">
      <c r="A122" s="61" t="s">
        <v>123</v>
      </c>
      <c r="B122" s="63" t="s">
        <v>10</v>
      </c>
      <c r="C122" s="63">
        <v>4</v>
      </c>
      <c r="D122" s="63" t="s">
        <v>56</v>
      </c>
      <c r="E122" s="65">
        <v>194</v>
      </c>
    </row>
    <row r="123" spans="1:5" s="75" customFormat="1" ht="15" customHeight="1" x14ac:dyDescent="0.25">
      <c r="A123" s="63"/>
      <c r="B123" s="63"/>
      <c r="C123" s="63"/>
      <c r="D123" s="63"/>
      <c r="E123" s="61"/>
    </row>
    <row r="124" spans="1:5" s="66" customFormat="1" ht="15" customHeight="1" x14ac:dyDescent="0.25">
      <c r="A124" s="61" t="s">
        <v>69</v>
      </c>
      <c r="B124" s="63" t="s">
        <v>19</v>
      </c>
      <c r="C124" s="63">
        <v>3</v>
      </c>
      <c r="D124" s="63" t="s">
        <v>56</v>
      </c>
      <c r="E124" s="65">
        <v>216</v>
      </c>
    </row>
    <row r="125" spans="1:5" ht="15" customHeight="1" x14ac:dyDescent="0.25">
      <c r="A125" s="68"/>
      <c r="E125" s="72"/>
    </row>
    <row r="126" spans="1:5" s="75" customFormat="1" ht="15" customHeight="1" x14ac:dyDescent="0.25">
      <c r="A126" s="61" t="s">
        <v>212</v>
      </c>
      <c r="B126" s="63" t="s">
        <v>213</v>
      </c>
      <c r="C126" s="63">
        <v>4</v>
      </c>
      <c r="D126" s="63" t="s">
        <v>56</v>
      </c>
      <c r="E126" s="65">
        <v>512</v>
      </c>
    </row>
    <row r="127" spans="1:5" s="75" customFormat="1" ht="15" customHeight="1" x14ac:dyDescent="0.25">
      <c r="A127" s="63"/>
      <c r="B127" s="63"/>
      <c r="C127" s="63"/>
      <c r="D127" s="63"/>
      <c r="E127" s="61"/>
    </row>
    <row r="128" spans="1:5" s="66" customFormat="1" ht="15" customHeight="1" x14ac:dyDescent="0.25">
      <c r="A128" s="61" t="s">
        <v>70</v>
      </c>
      <c r="B128" s="63" t="s">
        <v>40</v>
      </c>
      <c r="C128" s="63">
        <v>4</v>
      </c>
      <c r="D128" s="63" t="s">
        <v>56</v>
      </c>
      <c r="E128" s="65">
        <v>0</v>
      </c>
    </row>
    <row r="129" spans="1:5" s="75" customFormat="1" ht="15" customHeight="1" x14ac:dyDescent="0.25">
      <c r="A129" s="66"/>
      <c r="B129" s="63"/>
      <c r="C129" s="63"/>
      <c r="D129" s="63"/>
      <c r="E129" s="66"/>
    </row>
    <row r="130" spans="1:5" s="75" customFormat="1" ht="15" customHeight="1" x14ac:dyDescent="0.25">
      <c r="A130" s="61" t="s">
        <v>283</v>
      </c>
      <c r="B130" s="63" t="s">
        <v>214</v>
      </c>
      <c r="C130" s="63">
        <v>4</v>
      </c>
      <c r="D130" s="63" t="s">
        <v>56</v>
      </c>
      <c r="E130" s="65">
        <v>15</v>
      </c>
    </row>
    <row r="131" spans="1:5" s="75" customFormat="1" ht="15" customHeight="1" x14ac:dyDescent="0.25">
      <c r="A131" s="61"/>
      <c r="B131" s="63"/>
      <c r="C131" s="63"/>
      <c r="D131" s="63"/>
      <c r="E131" s="65"/>
    </row>
    <row r="132" spans="1:5" s="66" customFormat="1" ht="15" customHeight="1" x14ac:dyDescent="0.25">
      <c r="A132" s="61" t="s">
        <v>71</v>
      </c>
      <c r="B132" s="63" t="s">
        <v>8</v>
      </c>
      <c r="C132" s="63">
        <v>4</v>
      </c>
      <c r="D132" s="74" t="s">
        <v>57</v>
      </c>
      <c r="E132" s="65">
        <v>648</v>
      </c>
    </row>
    <row r="133" spans="1:5" s="66" customFormat="1" ht="15" customHeight="1" x14ac:dyDescent="0.25">
      <c r="A133" s="61"/>
      <c r="B133" s="63" t="s">
        <v>10</v>
      </c>
      <c r="C133" s="63">
        <v>4</v>
      </c>
      <c r="D133" s="74" t="s">
        <v>57</v>
      </c>
      <c r="E133" s="65">
        <v>363</v>
      </c>
    </row>
    <row r="134" spans="1:5" s="75" customFormat="1" ht="15" customHeight="1" x14ac:dyDescent="0.25">
      <c r="A134" s="66"/>
      <c r="B134" s="63"/>
      <c r="C134" s="63"/>
      <c r="D134" s="63"/>
      <c r="E134" s="66"/>
    </row>
    <row r="135" spans="1:5" s="66" customFormat="1" ht="15" customHeight="1" x14ac:dyDescent="0.25">
      <c r="A135" s="61" t="s">
        <v>100</v>
      </c>
      <c r="B135" s="63" t="s">
        <v>10</v>
      </c>
      <c r="C135" s="63">
        <v>4</v>
      </c>
      <c r="D135" s="63" t="s">
        <v>56</v>
      </c>
      <c r="E135" s="65">
        <v>3</v>
      </c>
    </row>
    <row r="136" spans="1:5" s="75" customFormat="1" ht="15" customHeight="1" x14ac:dyDescent="0.25">
      <c r="A136" s="66"/>
      <c r="B136" s="63"/>
      <c r="C136" s="63"/>
      <c r="D136" s="63"/>
      <c r="E136" s="66"/>
    </row>
    <row r="137" spans="1:5" s="66" customFormat="1" ht="15" customHeight="1" x14ac:dyDescent="0.25">
      <c r="A137" s="61" t="s">
        <v>209</v>
      </c>
      <c r="B137" s="63" t="s">
        <v>10</v>
      </c>
      <c r="C137" s="63">
        <v>4</v>
      </c>
      <c r="D137" s="63" t="s">
        <v>56</v>
      </c>
      <c r="E137" s="65">
        <v>260</v>
      </c>
    </row>
    <row r="138" spans="1:5" s="75" customFormat="1" ht="15" customHeight="1" x14ac:dyDescent="0.25">
      <c r="A138" s="68"/>
      <c r="B138" s="63"/>
      <c r="C138" s="63"/>
      <c r="D138" s="63"/>
      <c r="E138" s="66"/>
    </row>
    <row r="139" spans="1:5" s="75" customFormat="1" ht="15" customHeight="1" x14ac:dyDescent="0.25">
      <c r="A139" s="61" t="s">
        <v>286</v>
      </c>
      <c r="B139" s="63" t="s">
        <v>10</v>
      </c>
      <c r="C139" s="63">
        <v>4</v>
      </c>
      <c r="D139" s="63" t="s">
        <v>56</v>
      </c>
      <c r="E139" s="65">
        <v>93</v>
      </c>
    </row>
    <row r="140" spans="1:5" s="75" customFormat="1" ht="15" customHeight="1" x14ac:dyDescent="0.25">
      <c r="A140" s="68"/>
      <c r="B140" s="63"/>
      <c r="C140" s="63"/>
      <c r="D140" s="63"/>
      <c r="E140" s="66"/>
    </row>
    <row r="141" spans="1:5" s="66" customFormat="1" ht="15" customHeight="1" x14ac:dyDescent="0.25">
      <c r="A141" s="61" t="s">
        <v>72</v>
      </c>
      <c r="B141" s="63" t="s">
        <v>14</v>
      </c>
      <c r="C141" s="63">
        <v>4</v>
      </c>
      <c r="D141" s="63" t="s">
        <v>56</v>
      </c>
      <c r="E141" s="65">
        <v>142</v>
      </c>
    </row>
    <row r="142" spans="1:5" s="75" customFormat="1" ht="15" customHeight="1" x14ac:dyDescent="0.25">
      <c r="A142" s="66"/>
      <c r="B142" s="63"/>
      <c r="C142" s="63"/>
      <c r="D142" s="63"/>
      <c r="E142" s="66"/>
    </row>
    <row r="143" spans="1:5" s="66" customFormat="1" ht="15" customHeight="1" x14ac:dyDescent="0.25">
      <c r="A143" s="61" t="s">
        <v>110</v>
      </c>
      <c r="B143" s="63" t="s">
        <v>11</v>
      </c>
      <c r="C143" s="63">
        <v>4</v>
      </c>
      <c r="D143" s="63" t="s">
        <v>56</v>
      </c>
      <c r="E143" s="65">
        <v>0</v>
      </c>
    </row>
    <row r="144" spans="1:5" s="66" customFormat="1" ht="15" customHeight="1" x14ac:dyDescent="0.25">
      <c r="A144" s="63"/>
      <c r="B144" s="63" t="s">
        <v>8</v>
      </c>
      <c r="C144" s="63">
        <v>4</v>
      </c>
      <c r="D144" s="63" t="s">
        <v>56</v>
      </c>
      <c r="E144" s="65">
        <v>2</v>
      </c>
    </row>
    <row r="145" spans="1:5" s="66" customFormat="1" ht="15" customHeight="1" x14ac:dyDescent="0.25">
      <c r="A145" s="63"/>
      <c r="B145" s="63" t="s">
        <v>12</v>
      </c>
      <c r="C145" s="63">
        <v>4</v>
      </c>
      <c r="D145" s="63" t="s">
        <v>56</v>
      </c>
      <c r="E145" s="65">
        <v>0</v>
      </c>
    </row>
    <row r="146" spans="1:5" s="66" customFormat="1" ht="15" customHeight="1" x14ac:dyDescent="0.25">
      <c r="A146" s="63"/>
      <c r="B146" s="63" t="s">
        <v>10</v>
      </c>
      <c r="C146" s="63">
        <v>4</v>
      </c>
      <c r="D146" s="63" t="s">
        <v>56</v>
      </c>
      <c r="E146" s="65">
        <v>64</v>
      </c>
    </row>
    <row r="147" spans="1:5" s="66" customFormat="1" ht="15" customHeight="1" x14ac:dyDescent="0.25">
      <c r="A147" s="61"/>
      <c r="B147" s="63" t="s">
        <v>8</v>
      </c>
      <c r="C147" s="63">
        <v>4</v>
      </c>
      <c r="D147" s="74" t="s">
        <v>57</v>
      </c>
      <c r="E147" s="65">
        <v>132</v>
      </c>
    </row>
    <row r="148" spans="1:5" s="66" customFormat="1" ht="15" customHeight="1" x14ac:dyDescent="0.25">
      <c r="A148" s="63"/>
      <c r="B148" s="63" t="s">
        <v>10</v>
      </c>
      <c r="C148" s="63">
        <v>4</v>
      </c>
      <c r="D148" s="74" t="s">
        <v>57</v>
      </c>
      <c r="E148" s="65">
        <v>119</v>
      </c>
    </row>
    <row r="149" spans="1:5" s="75" customFormat="1" ht="15" customHeight="1" x14ac:dyDescent="0.25">
      <c r="A149" s="66"/>
      <c r="B149" s="63"/>
      <c r="C149" s="63"/>
      <c r="D149" s="63"/>
      <c r="E149" s="66"/>
    </row>
    <row r="150" spans="1:5" s="66" customFormat="1" ht="15" customHeight="1" x14ac:dyDescent="0.25">
      <c r="A150" s="61" t="s">
        <v>104</v>
      </c>
      <c r="B150" s="63" t="s">
        <v>8</v>
      </c>
      <c r="C150" s="63">
        <v>4</v>
      </c>
      <c r="D150" s="63" t="s">
        <v>56</v>
      </c>
      <c r="E150" s="65">
        <v>145</v>
      </c>
    </row>
    <row r="151" spans="1:5" s="66" customFormat="1" ht="15" customHeight="1" x14ac:dyDescent="0.25">
      <c r="A151" s="61"/>
      <c r="B151" s="63" t="s">
        <v>10</v>
      </c>
      <c r="C151" s="63">
        <v>4</v>
      </c>
      <c r="D151" s="63" t="s">
        <v>56</v>
      </c>
      <c r="E151" s="65">
        <v>484</v>
      </c>
    </row>
    <row r="152" spans="1:5" s="66" customFormat="1" ht="15" customHeight="1" x14ac:dyDescent="0.25">
      <c r="A152" s="61"/>
      <c r="B152" s="63" t="s">
        <v>8</v>
      </c>
      <c r="C152" s="63">
        <v>4</v>
      </c>
      <c r="D152" s="74" t="s">
        <v>57</v>
      </c>
      <c r="E152" s="65">
        <v>368</v>
      </c>
    </row>
    <row r="153" spans="1:5" s="66" customFormat="1" ht="15" customHeight="1" x14ac:dyDescent="0.25">
      <c r="A153" s="61"/>
      <c r="B153" s="63" t="s">
        <v>10</v>
      </c>
      <c r="C153" s="63">
        <v>4</v>
      </c>
      <c r="D153" s="74" t="s">
        <v>57</v>
      </c>
      <c r="E153" s="65">
        <v>260</v>
      </c>
    </row>
    <row r="154" spans="1:5" s="75" customFormat="1" ht="15" customHeight="1" x14ac:dyDescent="0.25">
      <c r="A154" s="66"/>
      <c r="B154" s="63"/>
      <c r="C154" s="63"/>
      <c r="D154" s="63"/>
      <c r="E154" s="61"/>
    </row>
    <row r="155" spans="1:5" s="66" customFormat="1" ht="15" customHeight="1" x14ac:dyDescent="0.25">
      <c r="A155" s="61" t="s">
        <v>220</v>
      </c>
      <c r="B155" s="63" t="s">
        <v>219</v>
      </c>
      <c r="C155" s="63">
        <v>3</v>
      </c>
      <c r="D155" s="63" t="s">
        <v>56</v>
      </c>
      <c r="E155" s="65">
        <v>423</v>
      </c>
    </row>
    <row r="156" spans="1:5" s="75" customFormat="1" ht="15" customHeight="1" x14ac:dyDescent="0.25">
      <c r="A156" s="66"/>
      <c r="B156" s="63"/>
      <c r="C156" s="63"/>
      <c r="D156" s="63"/>
      <c r="E156" s="61"/>
    </row>
    <row r="157" spans="1:5" s="75" customFormat="1" ht="15" customHeight="1" x14ac:dyDescent="0.25">
      <c r="A157" s="61" t="s">
        <v>278</v>
      </c>
      <c r="B157" s="63" t="s">
        <v>10</v>
      </c>
      <c r="C157" s="63">
        <v>4</v>
      </c>
      <c r="D157" s="63" t="s">
        <v>56</v>
      </c>
      <c r="E157" s="65">
        <v>367</v>
      </c>
    </row>
    <row r="158" spans="1:5" s="66" customFormat="1" ht="15" customHeight="1" x14ac:dyDescent="0.25">
      <c r="A158" s="61"/>
      <c r="B158" s="63" t="s">
        <v>10</v>
      </c>
      <c r="C158" s="63">
        <v>4</v>
      </c>
      <c r="D158" s="74" t="s">
        <v>57</v>
      </c>
      <c r="E158" s="65">
        <v>1047</v>
      </c>
    </row>
    <row r="159" spans="1:5" s="75" customFormat="1" ht="15" customHeight="1" x14ac:dyDescent="0.25">
      <c r="A159" s="66"/>
      <c r="B159" s="63"/>
      <c r="C159" s="63"/>
      <c r="D159" s="63"/>
      <c r="E159" s="61"/>
    </row>
    <row r="160" spans="1:5" s="66" customFormat="1" ht="15" customHeight="1" x14ac:dyDescent="0.25">
      <c r="A160" s="61" t="s">
        <v>74</v>
      </c>
      <c r="B160" s="63" t="s">
        <v>8</v>
      </c>
      <c r="C160" s="63">
        <v>4</v>
      </c>
      <c r="D160" s="63" t="s">
        <v>56</v>
      </c>
      <c r="E160" s="65">
        <v>532</v>
      </c>
    </row>
    <row r="161" spans="1:5" s="66" customFormat="1" ht="15" customHeight="1" x14ac:dyDescent="0.25">
      <c r="A161" s="61"/>
      <c r="B161" s="63" t="s">
        <v>10</v>
      </c>
      <c r="C161" s="63">
        <v>4</v>
      </c>
      <c r="D161" s="63" t="s">
        <v>56</v>
      </c>
      <c r="E161" s="65">
        <v>522</v>
      </c>
    </row>
    <row r="162" spans="1:5" s="66" customFormat="1" ht="15" customHeight="1" x14ac:dyDescent="0.25">
      <c r="A162" s="61"/>
      <c r="B162" s="63" t="s">
        <v>8</v>
      </c>
      <c r="C162" s="63">
        <v>4</v>
      </c>
      <c r="D162" s="74" t="s">
        <v>57</v>
      </c>
      <c r="E162" s="65">
        <v>530</v>
      </c>
    </row>
    <row r="163" spans="1:5" s="66" customFormat="1" ht="15" customHeight="1" x14ac:dyDescent="0.25">
      <c r="A163" s="61"/>
      <c r="B163" s="63" t="s">
        <v>10</v>
      </c>
      <c r="C163" s="63">
        <v>4</v>
      </c>
      <c r="D163" s="74" t="s">
        <v>57</v>
      </c>
      <c r="E163" s="65">
        <v>816</v>
      </c>
    </row>
    <row r="164" spans="1:5" ht="15" hidden="1" customHeight="1" x14ac:dyDescent="0.25">
      <c r="A164" s="78" t="s">
        <v>275</v>
      </c>
      <c r="B164" s="81" t="s">
        <v>36</v>
      </c>
      <c r="C164" s="62">
        <v>4</v>
      </c>
      <c r="D164" s="79" t="s">
        <v>57</v>
      </c>
      <c r="E164" s="72">
        <v>0</v>
      </c>
    </row>
    <row r="165" spans="1:5" ht="15" hidden="1" customHeight="1" x14ac:dyDescent="0.25">
      <c r="A165" s="78" t="s">
        <v>275</v>
      </c>
      <c r="B165" s="63" t="s">
        <v>16</v>
      </c>
      <c r="C165" s="62">
        <v>4</v>
      </c>
      <c r="D165" s="79" t="s">
        <v>57</v>
      </c>
      <c r="E165" s="72">
        <v>0</v>
      </c>
    </row>
    <row r="166" spans="1:5" s="75" customFormat="1" ht="15" customHeight="1" x14ac:dyDescent="0.25">
      <c r="A166" s="66"/>
      <c r="B166" s="63"/>
      <c r="C166" s="63"/>
      <c r="D166" s="63"/>
      <c r="E166" s="66"/>
    </row>
    <row r="167" spans="1:5" s="75" customFormat="1" x14ac:dyDescent="0.25">
      <c r="A167" s="61" t="s">
        <v>259</v>
      </c>
      <c r="B167" s="63" t="s">
        <v>270</v>
      </c>
      <c r="C167" s="63">
        <v>4</v>
      </c>
      <c r="D167" s="63" t="s">
        <v>56</v>
      </c>
      <c r="E167" s="65">
        <v>583</v>
      </c>
    </row>
    <row r="168" spans="1:5" s="75" customFormat="1" x14ac:dyDescent="0.25">
      <c r="A168" s="82" t="s">
        <v>285</v>
      </c>
      <c r="B168" s="63" t="s">
        <v>11</v>
      </c>
      <c r="C168" s="63">
        <v>4</v>
      </c>
      <c r="D168" s="63" t="s">
        <v>56</v>
      </c>
      <c r="E168" s="65">
        <v>27</v>
      </c>
    </row>
    <row r="169" spans="1:5" s="75" customFormat="1" x14ac:dyDescent="0.25">
      <c r="A169" s="82" t="s">
        <v>285</v>
      </c>
      <c r="B169" s="63" t="s">
        <v>10</v>
      </c>
      <c r="C169" s="63">
        <v>4</v>
      </c>
      <c r="D169" s="63" t="s">
        <v>56</v>
      </c>
      <c r="E169" s="65">
        <v>41</v>
      </c>
    </row>
    <row r="170" spans="1:5" s="75" customFormat="1" ht="15" customHeight="1" x14ac:dyDescent="0.25">
      <c r="A170" s="68"/>
      <c r="B170" s="63"/>
      <c r="C170" s="63"/>
      <c r="D170" s="63"/>
      <c r="E170" s="72"/>
    </row>
    <row r="171" spans="1:5" s="66" customFormat="1" ht="15" customHeight="1" x14ac:dyDescent="0.25">
      <c r="A171" s="61" t="s">
        <v>117</v>
      </c>
      <c r="B171" s="63" t="s">
        <v>24</v>
      </c>
      <c r="C171" s="63">
        <v>3</v>
      </c>
      <c r="D171" s="63" t="s">
        <v>56</v>
      </c>
      <c r="E171" s="65">
        <v>340</v>
      </c>
    </row>
    <row r="172" spans="1:5" s="75" customFormat="1" ht="15" customHeight="1" x14ac:dyDescent="0.25">
      <c r="A172" s="66"/>
      <c r="B172" s="63"/>
      <c r="C172" s="63"/>
      <c r="D172" s="63"/>
      <c r="E172" s="66"/>
    </row>
    <row r="173" spans="1:5" s="66" customFormat="1" ht="15" customHeight="1" x14ac:dyDescent="0.25">
      <c r="A173" s="61" t="s">
        <v>73</v>
      </c>
      <c r="B173" s="63" t="s">
        <v>11</v>
      </c>
      <c r="C173" s="63">
        <v>4</v>
      </c>
      <c r="D173" s="63" t="s">
        <v>56</v>
      </c>
      <c r="E173" s="65">
        <v>16</v>
      </c>
    </row>
    <row r="174" spans="1:5" s="66" customFormat="1" ht="15" customHeight="1" x14ac:dyDescent="0.25">
      <c r="A174" s="63"/>
      <c r="B174" s="63" t="s">
        <v>8</v>
      </c>
      <c r="C174" s="63">
        <v>4</v>
      </c>
      <c r="D174" s="63" t="s">
        <v>56</v>
      </c>
      <c r="E174" s="65">
        <v>91</v>
      </c>
    </row>
    <row r="175" spans="1:5" s="66" customFormat="1" ht="15" customHeight="1" x14ac:dyDescent="0.25">
      <c r="A175" s="63"/>
      <c r="B175" s="63" t="s">
        <v>12</v>
      </c>
      <c r="C175" s="63">
        <v>4</v>
      </c>
      <c r="D175" s="63" t="s">
        <v>56</v>
      </c>
      <c r="E175" s="65">
        <v>40</v>
      </c>
    </row>
    <row r="176" spans="1:5" s="66" customFormat="1" ht="15" customHeight="1" x14ac:dyDescent="0.25">
      <c r="A176" s="63"/>
      <c r="B176" s="63" t="s">
        <v>10</v>
      </c>
      <c r="C176" s="63">
        <v>4</v>
      </c>
      <c r="D176" s="63" t="s">
        <v>56</v>
      </c>
      <c r="E176" s="65">
        <v>116</v>
      </c>
    </row>
    <row r="177" spans="1:5" s="66" customFormat="1" x14ac:dyDescent="0.25">
      <c r="A177" s="61"/>
      <c r="B177" s="63" t="s">
        <v>8</v>
      </c>
      <c r="C177" s="63">
        <v>4</v>
      </c>
      <c r="D177" s="74" t="s">
        <v>57</v>
      </c>
      <c r="E177" s="65">
        <v>120</v>
      </c>
    </row>
    <row r="178" spans="1:5" s="66" customFormat="1" ht="15" customHeight="1" x14ac:dyDescent="0.25">
      <c r="A178" s="63"/>
      <c r="B178" s="63" t="s">
        <v>10</v>
      </c>
      <c r="C178" s="63">
        <v>4</v>
      </c>
      <c r="D178" s="74" t="s">
        <v>57</v>
      </c>
      <c r="E178" s="65">
        <v>238</v>
      </c>
    </row>
    <row r="179" spans="1:5" s="75" customFormat="1" ht="15" customHeight="1" x14ac:dyDescent="0.25">
      <c r="B179" s="63"/>
      <c r="C179" s="63"/>
      <c r="D179" s="63"/>
      <c r="E179" s="61"/>
    </row>
    <row r="180" spans="1:5" s="66" customFormat="1" ht="15" customHeight="1" x14ac:dyDescent="0.25">
      <c r="A180" s="61" t="s">
        <v>260</v>
      </c>
      <c r="B180" s="63" t="s">
        <v>10</v>
      </c>
      <c r="C180" s="63">
        <v>4</v>
      </c>
      <c r="D180" s="63" t="s">
        <v>56</v>
      </c>
      <c r="E180" s="65">
        <v>630</v>
      </c>
    </row>
    <row r="181" spans="1:5" s="66" customFormat="1" ht="15" customHeight="1" x14ac:dyDescent="0.25">
      <c r="A181" s="83"/>
      <c r="B181" s="63" t="s">
        <v>10</v>
      </c>
      <c r="C181" s="63">
        <v>4</v>
      </c>
      <c r="D181" s="74" t="s">
        <v>57</v>
      </c>
      <c r="E181" s="65">
        <v>150</v>
      </c>
    </row>
    <row r="182" spans="1:5" s="75" customFormat="1" ht="15" customHeight="1" x14ac:dyDescent="0.25">
      <c r="A182" s="66"/>
      <c r="B182" s="63"/>
      <c r="C182" s="63"/>
      <c r="D182" s="63"/>
      <c r="E182" s="66"/>
    </row>
    <row r="183" spans="1:5" s="75" customFormat="1" ht="15" customHeight="1" x14ac:dyDescent="0.25">
      <c r="A183" s="61" t="s">
        <v>279</v>
      </c>
      <c r="B183" s="63" t="s">
        <v>10</v>
      </c>
      <c r="C183" s="63">
        <v>4</v>
      </c>
      <c r="D183" s="63" t="s">
        <v>56</v>
      </c>
      <c r="E183" s="65">
        <v>39</v>
      </c>
    </row>
    <row r="184" spans="1:5" s="75" customFormat="1" ht="15" customHeight="1" x14ac:dyDescent="0.25">
      <c r="A184" s="68"/>
      <c r="B184" s="63"/>
      <c r="C184" s="63"/>
      <c r="D184" s="63"/>
      <c r="E184" s="72"/>
    </row>
    <row r="185" spans="1:5" s="75" customFormat="1" ht="15" customHeight="1" x14ac:dyDescent="0.25">
      <c r="A185" s="61" t="s">
        <v>280</v>
      </c>
      <c r="B185" s="63" t="s">
        <v>10</v>
      </c>
      <c r="C185" s="63">
        <v>4</v>
      </c>
      <c r="D185" s="63" t="s">
        <v>56</v>
      </c>
      <c r="E185" s="65">
        <v>70</v>
      </c>
    </row>
    <row r="186" spans="1:5" s="75" customFormat="1" ht="15" customHeight="1" x14ac:dyDescent="0.25">
      <c r="A186" s="68"/>
      <c r="B186" s="63"/>
      <c r="C186" s="63"/>
      <c r="D186" s="63"/>
      <c r="E186" s="72"/>
    </row>
    <row r="187" spans="1:5" s="75" customFormat="1" ht="15" customHeight="1" x14ac:dyDescent="0.25">
      <c r="A187" s="61" t="s">
        <v>281</v>
      </c>
      <c r="B187" s="63" t="s">
        <v>34</v>
      </c>
      <c r="C187" s="63">
        <v>3</v>
      </c>
      <c r="D187" s="63" t="s">
        <v>56</v>
      </c>
      <c r="E187" s="65">
        <v>3</v>
      </c>
    </row>
    <row r="188" spans="1:5" s="75" customFormat="1" ht="15" customHeight="1" x14ac:dyDescent="0.3">
      <c r="A188" s="67"/>
      <c r="B188" s="61"/>
      <c r="C188" s="68"/>
      <c r="D188" s="68"/>
      <c r="E188" s="66"/>
    </row>
    <row r="189" spans="1:5" s="66" customFormat="1" ht="15" customHeight="1" x14ac:dyDescent="0.25">
      <c r="A189" s="61" t="s">
        <v>111</v>
      </c>
      <c r="B189" s="63" t="s">
        <v>11</v>
      </c>
      <c r="C189" s="63">
        <v>4</v>
      </c>
      <c r="D189" s="63" t="s">
        <v>56</v>
      </c>
      <c r="E189" s="65">
        <v>20</v>
      </c>
    </row>
    <row r="190" spans="1:5" s="66" customFormat="1" ht="15" customHeight="1" x14ac:dyDescent="0.25">
      <c r="A190" s="63"/>
      <c r="B190" s="63" t="s">
        <v>8</v>
      </c>
      <c r="C190" s="63">
        <v>4</v>
      </c>
      <c r="D190" s="63" t="s">
        <v>56</v>
      </c>
      <c r="E190" s="65">
        <v>89</v>
      </c>
    </row>
    <row r="191" spans="1:5" s="66" customFormat="1" ht="15" customHeight="1" x14ac:dyDescent="0.25">
      <c r="A191" s="63"/>
      <c r="B191" s="63" t="s">
        <v>12</v>
      </c>
      <c r="C191" s="63">
        <v>4</v>
      </c>
      <c r="D191" s="63" t="s">
        <v>56</v>
      </c>
      <c r="E191" s="65">
        <v>200</v>
      </c>
    </row>
    <row r="192" spans="1:5" s="66" customFormat="1" ht="15" customHeight="1" x14ac:dyDescent="0.25">
      <c r="A192" s="63"/>
      <c r="B192" s="63" t="s">
        <v>10</v>
      </c>
      <c r="C192" s="63">
        <v>4</v>
      </c>
      <c r="D192" s="63" t="s">
        <v>56</v>
      </c>
      <c r="E192" s="65">
        <v>626</v>
      </c>
    </row>
    <row r="193" spans="1:5" s="66" customFormat="1" ht="15" customHeight="1" x14ac:dyDescent="0.25">
      <c r="A193" s="61"/>
      <c r="B193" s="63" t="s">
        <v>8</v>
      </c>
      <c r="C193" s="63">
        <v>4</v>
      </c>
      <c r="D193" s="74" t="s">
        <v>57</v>
      </c>
      <c r="E193" s="65">
        <v>241</v>
      </c>
    </row>
    <row r="194" spans="1:5" s="66" customFormat="1" ht="15" customHeight="1" x14ac:dyDescent="0.25">
      <c r="A194" s="63"/>
      <c r="B194" s="63" t="s">
        <v>10</v>
      </c>
      <c r="C194" s="63">
        <v>4</v>
      </c>
      <c r="D194" s="74" t="s">
        <v>57</v>
      </c>
      <c r="E194" s="65">
        <v>410</v>
      </c>
    </row>
    <row r="195" spans="1:5" ht="15" customHeight="1" x14ac:dyDescent="0.25">
      <c r="A195" s="78" t="s">
        <v>275</v>
      </c>
      <c r="B195" s="63" t="s">
        <v>251</v>
      </c>
      <c r="C195" s="62">
        <v>4</v>
      </c>
      <c r="D195" s="62" t="s">
        <v>56</v>
      </c>
      <c r="E195" s="72">
        <v>9</v>
      </c>
    </row>
    <row r="196" spans="1:5" s="75" customFormat="1" ht="15" customHeight="1" x14ac:dyDescent="0.25">
      <c r="A196" s="66"/>
      <c r="B196" s="63"/>
      <c r="C196" s="63"/>
      <c r="D196" s="63"/>
      <c r="E196" s="66"/>
    </row>
    <row r="197" spans="1:5" s="75" customFormat="1" ht="15" customHeight="1" x14ac:dyDescent="0.25">
      <c r="A197" s="61" t="s">
        <v>193</v>
      </c>
      <c r="B197" s="63" t="s">
        <v>10</v>
      </c>
      <c r="C197" s="63">
        <v>4</v>
      </c>
      <c r="D197" s="74" t="s">
        <v>57</v>
      </c>
      <c r="E197" s="65">
        <v>169</v>
      </c>
    </row>
    <row r="198" spans="1:5" s="75" customFormat="1" ht="15" customHeight="1" x14ac:dyDescent="0.25">
      <c r="A198" s="66"/>
      <c r="B198" s="63"/>
      <c r="C198" s="63"/>
      <c r="D198" s="63"/>
      <c r="E198" s="66"/>
    </row>
    <row r="199" spans="1:5" s="66" customFormat="1" ht="15" customHeight="1" x14ac:dyDescent="0.25">
      <c r="A199" s="61" t="s">
        <v>284</v>
      </c>
      <c r="B199" s="63" t="s">
        <v>20</v>
      </c>
      <c r="C199" s="63">
        <v>3</v>
      </c>
      <c r="D199" s="63" t="s">
        <v>56</v>
      </c>
      <c r="E199" s="65">
        <v>0</v>
      </c>
    </row>
    <row r="200" spans="1:5" s="66" customFormat="1" ht="15" customHeight="1" x14ac:dyDescent="0.25">
      <c r="A200" s="61"/>
      <c r="B200" s="63" t="s">
        <v>34</v>
      </c>
      <c r="C200" s="63">
        <v>3</v>
      </c>
      <c r="D200" s="63" t="s">
        <v>56</v>
      </c>
      <c r="E200" s="65">
        <v>399</v>
      </c>
    </row>
    <row r="201" spans="1:5" s="75" customFormat="1" ht="15" customHeight="1" x14ac:dyDescent="0.25">
      <c r="A201" s="66"/>
      <c r="B201" s="63"/>
      <c r="C201" s="63"/>
      <c r="D201" s="63"/>
      <c r="E201" s="66"/>
    </row>
    <row r="202" spans="1:5" s="75" customFormat="1" ht="15" customHeight="1" x14ac:dyDescent="0.25">
      <c r="A202" s="61" t="s">
        <v>221</v>
      </c>
      <c r="B202" s="63" t="s">
        <v>37</v>
      </c>
      <c r="C202" s="63">
        <v>2</v>
      </c>
      <c r="D202" s="63" t="s">
        <v>56</v>
      </c>
      <c r="E202" s="65">
        <v>110</v>
      </c>
    </row>
    <row r="203" spans="1:5" s="75" customFormat="1" ht="15" customHeight="1" x14ac:dyDescent="0.25">
      <c r="A203" s="66"/>
      <c r="B203" s="63"/>
      <c r="C203" s="63"/>
      <c r="D203" s="63"/>
      <c r="E203" s="66"/>
    </row>
    <row r="204" spans="1:5" s="75" customFormat="1" ht="15" customHeight="1" x14ac:dyDescent="0.25">
      <c r="A204" s="61" t="s">
        <v>206</v>
      </c>
      <c r="B204" s="63" t="s">
        <v>21</v>
      </c>
      <c r="C204" s="63">
        <v>4</v>
      </c>
      <c r="D204" s="63" t="s">
        <v>56</v>
      </c>
      <c r="E204" s="65">
        <v>229</v>
      </c>
    </row>
    <row r="205" spans="1:5" s="75" customFormat="1" ht="15" customHeight="1" x14ac:dyDescent="0.25">
      <c r="A205" s="61"/>
      <c r="B205" s="63" t="s">
        <v>207</v>
      </c>
      <c r="C205" s="63">
        <v>4</v>
      </c>
      <c r="D205" s="63" t="s">
        <v>56</v>
      </c>
      <c r="E205" s="65">
        <v>201</v>
      </c>
    </row>
    <row r="206" spans="1:5" s="75" customFormat="1" ht="15" customHeight="1" x14ac:dyDescent="0.25">
      <c r="A206" s="66"/>
      <c r="B206" s="63"/>
      <c r="C206" s="63"/>
      <c r="D206" s="63"/>
      <c r="E206" s="66"/>
    </row>
    <row r="207" spans="1:5" s="75" customFormat="1" ht="15" customHeight="1" x14ac:dyDescent="0.25">
      <c r="A207" s="61" t="s">
        <v>234</v>
      </c>
      <c r="B207" s="63" t="s">
        <v>235</v>
      </c>
      <c r="C207" s="63">
        <v>4</v>
      </c>
      <c r="D207" s="63" t="s">
        <v>56</v>
      </c>
      <c r="E207" s="65">
        <v>84</v>
      </c>
    </row>
    <row r="208" spans="1:5" s="75" customFormat="1" ht="15" customHeight="1" x14ac:dyDescent="0.25">
      <c r="A208" s="66"/>
      <c r="B208" s="63"/>
      <c r="C208" s="63"/>
      <c r="D208" s="63"/>
      <c r="E208" s="66"/>
    </row>
    <row r="209" spans="1:5" s="66" customFormat="1" ht="15" customHeight="1" x14ac:dyDescent="0.25">
      <c r="A209" s="61" t="s">
        <v>75</v>
      </c>
      <c r="B209" s="63" t="s">
        <v>10</v>
      </c>
      <c r="C209" s="63">
        <v>4</v>
      </c>
      <c r="D209" s="63" t="s">
        <v>56</v>
      </c>
      <c r="E209" s="65">
        <v>64</v>
      </c>
    </row>
    <row r="210" spans="1:5" s="75" customFormat="1" ht="15" customHeight="1" x14ac:dyDescent="0.25">
      <c r="A210" s="63"/>
      <c r="B210" s="63"/>
      <c r="C210" s="63"/>
      <c r="D210" s="63"/>
      <c r="E210" s="61"/>
    </row>
    <row r="211" spans="1:5" s="66" customFormat="1" ht="15" customHeight="1" x14ac:dyDescent="0.25">
      <c r="A211" s="61" t="s">
        <v>76</v>
      </c>
      <c r="B211" s="63" t="s">
        <v>10</v>
      </c>
      <c r="C211" s="63">
        <v>4</v>
      </c>
      <c r="D211" s="63" t="s">
        <v>56</v>
      </c>
      <c r="E211" s="65">
        <v>605</v>
      </c>
    </row>
    <row r="212" spans="1:5" s="75" customFormat="1" ht="15" customHeight="1" x14ac:dyDescent="0.25">
      <c r="A212" s="66"/>
      <c r="B212" s="63"/>
      <c r="C212" s="63"/>
      <c r="D212" s="63"/>
      <c r="E212" s="66"/>
    </row>
    <row r="213" spans="1:5" s="66" customFormat="1" ht="15" customHeight="1" x14ac:dyDescent="0.25">
      <c r="A213" s="61" t="s">
        <v>77</v>
      </c>
      <c r="B213" s="63" t="s">
        <v>20</v>
      </c>
      <c r="C213" s="63">
        <v>3</v>
      </c>
      <c r="D213" s="63" t="s">
        <v>56</v>
      </c>
      <c r="E213" s="65">
        <v>673</v>
      </c>
    </row>
    <row r="214" spans="1:5" s="66" customFormat="1" ht="15" customHeight="1" x14ac:dyDescent="0.25">
      <c r="A214" s="61"/>
      <c r="B214" s="63" t="s">
        <v>19</v>
      </c>
      <c r="C214" s="63">
        <v>3</v>
      </c>
      <c r="D214" s="63" t="s">
        <v>56</v>
      </c>
      <c r="E214" s="65">
        <v>636</v>
      </c>
    </row>
    <row r="215" spans="1:5" s="66" customFormat="1" ht="15" customHeight="1" x14ac:dyDescent="0.25">
      <c r="A215" s="63"/>
      <c r="B215" s="63" t="s">
        <v>9</v>
      </c>
      <c r="C215" s="63">
        <v>3</v>
      </c>
      <c r="D215" s="63" t="s">
        <v>56</v>
      </c>
      <c r="E215" s="65">
        <v>471</v>
      </c>
    </row>
    <row r="216" spans="1:5" s="66" customFormat="1" ht="15" customHeight="1" x14ac:dyDescent="0.25">
      <c r="A216" s="61"/>
      <c r="B216" s="63" t="s">
        <v>8</v>
      </c>
      <c r="C216" s="63">
        <v>4</v>
      </c>
      <c r="D216" s="63" t="s">
        <v>56</v>
      </c>
      <c r="E216" s="65">
        <v>171</v>
      </c>
    </row>
    <row r="217" spans="1:5" s="66" customFormat="1" ht="15" customHeight="1" x14ac:dyDescent="0.25">
      <c r="A217" s="63"/>
      <c r="B217" s="63" t="s">
        <v>10</v>
      </c>
      <c r="C217" s="63">
        <v>4</v>
      </c>
      <c r="D217" s="63" t="s">
        <v>56</v>
      </c>
      <c r="E217" s="65">
        <v>176</v>
      </c>
    </row>
    <row r="218" spans="1:5" s="75" customFormat="1" ht="15" customHeight="1" x14ac:dyDescent="0.25">
      <c r="A218" s="66"/>
      <c r="B218" s="63"/>
      <c r="C218" s="63"/>
      <c r="D218" s="63"/>
      <c r="E218" s="72"/>
    </row>
    <row r="219" spans="1:5" s="66" customFormat="1" ht="15" customHeight="1" x14ac:dyDescent="0.25">
      <c r="A219" s="61" t="s">
        <v>78</v>
      </c>
      <c r="B219" s="63" t="s">
        <v>9</v>
      </c>
      <c r="C219" s="63">
        <v>3</v>
      </c>
      <c r="D219" s="63" t="s">
        <v>56</v>
      </c>
      <c r="E219" s="65">
        <v>106</v>
      </c>
    </row>
    <row r="220" spans="1:5" s="75" customFormat="1" ht="15" customHeight="1" x14ac:dyDescent="0.25">
      <c r="A220" s="66"/>
      <c r="B220" s="63"/>
      <c r="C220" s="63"/>
      <c r="D220" s="63"/>
      <c r="E220" s="66"/>
    </row>
    <row r="221" spans="1:5" s="66" customFormat="1" ht="15" customHeight="1" x14ac:dyDescent="0.25">
      <c r="A221" s="61" t="s">
        <v>121</v>
      </c>
      <c r="B221" s="63" t="s">
        <v>34</v>
      </c>
      <c r="C221" s="63">
        <v>3</v>
      </c>
      <c r="D221" s="63" t="s">
        <v>56</v>
      </c>
      <c r="E221" s="65">
        <v>15</v>
      </c>
    </row>
    <row r="222" spans="1:5" s="66" customFormat="1" ht="15" customHeight="1" x14ac:dyDescent="0.25">
      <c r="A222" s="61"/>
      <c r="B222" s="63" t="s">
        <v>215</v>
      </c>
      <c r="C222" s="63">
        <v>4</v>
      </c>
      <c r="D222" s="63" t="s">
        <v>56</v>
      </c>
      <c r="E222" s="65">
        <v>104</v>
      </c>
    </row>
    <row r="223" spans="1:5" s="75" customFormat="1" ht="15" customHeight="1" x14ac:dyDescent="0.25">
      <c r="A223" s="66"/>
      <c r="B223" s="63"/>
      <c r="C223" s="63"/>
      <c r="D223" s="63"/>
      <c r="E223" s="66"/>
    </row>
    <row r="224" spans="1:5" s="66" customFormat="1" ht="15" customHeight="1" x14ac:dyDescent="0.25">
      <c r="A224" s="61" t="s">
        <v>216</v>
      </c>
      <c r="B224" s="63" t="s">
        <v>217</v>
      </c>
      <c r="C224" s="63">
        <v>3</v>
      </c>
      <c r="D224" s="63" t="s">
        <v>56</v>
      </c>
      <c r="E224" s="65">
        <v>200</v>
      </c>
    </row>
    <row r="225" spans="1:5" ht="15" customHeight="1" x14ac:dyDescent="0.25">
      <c r="A225" s="62"/>
      <c r="E225" s="72"/>
    </row>
    <row r="226" spans="1:5" s="66" customFormat="1" ht="15" customHeight="1" x14ac:dyDescent="0.25">
      <c r="A226" s="61" t="s">
        <v>116</v>
      </c>
      <c r="B226" s="63" t="s">
        <v>11</v>
      </c>
      <c r="C226" s="63">
        <v>4</v>
      </c>
      <c r="D226" s="63" t="s">
        <v>56</v>
      </c>
      <c r="E226" s="65">
        <v>0</v>
      </c>
    </row>
    <row r="227" spans="1:5" s="66" customFormat="1" ht="15" customHeight="1" x14ac:dyDescent="0.25">
      <c r="A227" s="63"/>
      <c r="B227" s="63" t="s">
        <v>8</v>
      </c>
      <c r="C227" s="63">
        <v>4</v>
      </c>
      <c r="D227" s="63" t="s">
        <v>56</v>
      </c>
      <c r="E227" s="65">
        <v>98</v>
      </c>
    </row>
    <row r="228" spans="1:5" s="66" customFormat="1" ht="15" customHeight="1" x14ac:dyDescent="0.25">
      <c r="A228" s="63"/>
      <c r="B228" s="63" t="s">
        <v>12</v>
      </c>
      <c r="C228" s="63">
        <v>4</v>
      </c>
      <c r="D228" s="63" t="s">
        <v>56</v>
      </c>
      <c r="E228" s="65">
        <v>291</v>
      </c>
    </row>
    <row r="229" spans="1:5" s="66" customFormat="1" ht="15" customHeight="1" x14ac:dyDescent="0.25">
      <c r="A229" s="63"/>
      <c r="B229" s="63" t="s">
        <v>10</v>
      </c>
      <c r="C229" s="63">
        <v>4</v>
      </c>
      <c r="D229" s="63" t="s">
        <v>56</v>
      </c>
      <c r="E229" s="65">
        <v>419</v>
      </c>
    </row>
    <row r="230" spans="1:5" s="91" customFormat="1" ht="15" customHeight="1" x14ac:dyDescent="0.25">
      <c r="A230" s="90"/>
      <c r="B230" s="81" t="s">
        <v>8</v>
      </c>
      <c r="C230" s="63">
        <v>4</v>
      </c>
      <c r="D230" s="74" t="s">
        <v>57</v>
      </c>
      <c r="E230" s="65">
        <v>609</v>
      </c>
    </row>
    <row r="231" spans="1:5" s="66" customFormat="1" ht="15" customHeight="1" x14ac:dyDescent="0.25">
      <c r="A231" s="61"/>
      <c r="B231" s="63" t="s">
        <v>10</v>
      </c>
      <c r="C231" s="63">
        <v>4</v>
      </c>
      <c r="D231" s="74" t="s">
        <v>57</v>
      </c>
      <c r="E231" s="65">
        <v>82</v>
      </c>
    </row>
    <row r="232" spans="1:5" s="75" customFormat="1" ht="15" customHeight="1" x14ac:dyDescent="0.25">
      <c r="A232" s="63"/>
      <c r="B232" s="63"/>
      <c r="C232" s="63"/>
      <c r="D232" s="63"/>
      <c r="E232" s="61"/>
    </row>
    <row r="233" spans="1:5" s="75" customFormat="1" ht="15" customHeight="1" x14ac:dyDescent="0.25">
      <c r="A233" s="61" t="s">
        <v>79</v>
      </c>
      <c r="B233" s="63" t="s">
        <v>10</v>
      </c>
      <c r="C233" s="63">
        <v>3</v>
      </c>
      <c r="D233" s="63" t="s">
        <v>56</v>
      </c>
      <c r="E233" s="65">
        <v>281</v>
      </c>
    </row>
    <row r="234" spans="1:5" s="75" customFormat="1" ht="15" customHeight="1" x14ac:dyDescent="0.25">
      <c r="A234" s="84"/>
      <c r="B234" s="63"/>
      <c r="C234" s="63"/>
      <c r="D234" s="63"/>
      <c r="E234" s="66"/>
    </row>
    <row r="235" spans="1:5" s="66" customFormat="1" ht="15" customHeight="1" x14ac:dyDescent="0.25">
      <c r="A235" s="61" t="s">
        <v>80</v>
      </c>
      <c r="B235" s="63" t="s">
        <v>9</v>
      </c>
      <c r="C235" s="63">
        <v>3</v>
      </c>
      <c r="D235" s="63" t="s">
        <v>56</v>
      </c>
      <c r="E235" s="65">
        <v>59</v>
      </c>
    </row>
    <row r="236" spans="1:5" s="75" customFormat="1" ht="15" customHeight="1" x14ac:dyDescent="0.25">
      <c r="A236" s="66"/>
      <c r="B236" s="63"/>
      <c r="C236" s="63"/>
      <c r="D236" s="63"/>
      <c r="E236" s="66"/>
    </row>
    <row r="237" spans="1:5" s="75" customFormat="1" ht="15" customHeight="1" x14ac:dyDescent="0.25">
      <c r="A237" s="61" t="s">
        <v>292</v>
      </c>
      <c r="B237" s="63" t="s">
        <v>293</v>
      </c>
      <c r="C237" s="63">
        <v>4</v>
      </c>
      <c r="D237" s="63" t="s">
        <v>56</v>
      </c>
      <c r="E237" s="65">
        <v>379</v>
      </c>
    </row>
    <row r="238" spans="1:5" s="75" customFormat="1" ht="15" customHeight="1" x14ac:dyDescent="0.25">
      <c r="A238" s="66"/>
      <c r="B238" s="63"/>
      <c r="C238" s="63"/>
      <c r="D238" s="63"/>
      <c r="E238" s="66"/>
    </row>
    <row r="239" spans="1:5" s="66" customFormat="1" ht="15" customHeight="1" x14ac:dyDescent="0.25">
      <c r="A239" s="61" t="s">
        <v>81</v>
      </c>
      <c r="B239" s="63" t="s">
        <v>7</v>
      </c>
      <c r="C239" s="63">
        <v>3</v>
      </c>
      <c r="D239" s="63" t="s">
        <v>56</v>
      </c>
      <c r="E239" s="65">
        <v>227</v>
      </c>
    </row>
    <row r="240" spans="1:5" s="66" customFormat="1" ht="15" customHeight="1" x14ac:dyDescent="0.25">
      <c r="A240" s="63"/>
      <c r="B240" s="63" t="s">
        <v>8</v>
      </c>
      <c r="C240" s="63">
        <v>4</v>
      </c>
      <c r="D240" s="63" t="s">
        <v>56</v>
      </c>
      <c r="E240" s="65">
        <v>169</v>
      </c>
    </row>
    <row r="241" spans="1:5" s="66" customFormat="1" ht="15" customHeight="1" x14ac:dyDescent="0.25">
      <c r="A241" s="63"/>
      <c r="B241" s="63" t="s">
        <v>10</v>
      </c>
      <c r="C241" s="63">
        <v>4</v>
      </c>
      <c r="D241" s="63" t="s">
        <v>56</v>
      </c>
      <c r="E241" s="65">
        <v>82</v>
      </c>
    </row>
    <row r="242" spans="1:5" s="66" customFormat="1" ht="15" customHeight="1" x14ac:dyDescent="0.25">
      <c r="A242" s="63"/>
      <c r="B242" s="63" t="s">
        <v>10</v>
      </c>
      <c r="C242" s="63">
        <v>4</v>
      </c>
      <c r="D242" s="74" t="s">
        <v>57</v>
      </c>
      <c r="E242" s="65">
        <v>133</v>
      </c>
    </row>
    <row r="243" spans="1:5" s="75" customFormat="1" ht="15" customHeight="1" x14ac:dyDescent="0.25">
      <c r="A243" s="66"/>
      <c r="B243" s="63"/>
      <c r="C243" s="63"/>
      <c r="D243" s="63"/>
      <c r="E243" s="66"/>
    </row>
    <row r="244" spans="1:5" s="66" customFormat="1" ht="15" customHeight="1" x14ac:dyDescent="0.25">
      <c r="A244" s="61" t="s">
        <v>82</v>
      </c>
      <c r="B244" s="63" t="s">
        <v>34</v>
      </c>
      <c r="C244" s="63">
        <v>3</v>
      </c>
      <c r="D244" s="63" t="s">
        <v>56</v>
      </c>
      <c r="E244" s="65">
        <v>655</v>
      </c>
    </row>
    <row r="245" spans="1:5" s="75" customFormat="1" ht="15" customHeight="1" x14ac:dyDescent="0.25">
      <c r="A245" s="66"/>
      <c r="B245" s="63" t="s">
        <v>10</v>
      </c>
      <c r="C245" s="63">
        <v>4</v>
      </c>
      <c r="D245" s="63">
        <v>4</v>
      </c>
      <c r="E245" s="65">
        <v>127</v>
      </c>
    </row>
    <row r="246" spans="1:5" s="75" customFormat="1" ht="15" customHeight="1" x14ac:dyDescent="0.25">
      <c r="A246" s="85"/>
      <c r="B246" s="63"/>
      <c r="C246" s="63"/>
      <c r="D246" s="63"/>
      <c r="E246" s="66"/>
    </row>
    <row r="247" spans="1:5" s="75" customFormat="1" ht="15" customHeight="1" x14ac:dyDescent="0.25">
      <c r="A247" s="61" t="s">
        <v>115</v>
      </c>
      <c r="B247" s="63" t="s">
        <v>18</v>
      </c>
      <c r="C247" s="63">
        <v>3</v>
      </c>
      <c r="D247" s="63" t="s">
        <v>56</v>
      </c>
      <c r="E247" s="65">
        <v>0</v>
      </c>
    </row>
    <row r="248" spans="1:5" s="75" customFormat="1" ht="15" customHeight="1" x14ac:dyDescent="0.25">
      <c r="A248" s="80"/>
      <c r="B248" s="63" t="s">
        <v>22</v>
      </c>
      <c r="C248" s="63">
        <v>3</v>
      </c>
      <c r="D248" s="63" t="s">
        <v>56</v>
      </c>
      <c r="E248" s="65">
        <v>219</v>
      </c>
    </row>
    <row r="249" spans="1:5" s="75" customFormat="1" ht="15" customHeight="1" x14ac:dyDescent="0.25">
      <c r="A249" s="61"/>
      <c r="B249" s="63" t="s">
        <v>8</v>
      </c>
      <c r="C249" s="63">
        <v>4</v>
      </c>
      <c r="D249" s="63" t="s">
        <v>56</v>
      </c>
      <c r="E249" s="65">
        <v>312</v>
      </c>
    </row>
    <row r="250" spans="1:5" s="66" customFormat="1" ht="15" customHeight="1" x14ac:dyDescent="0.25">
      <c r="A250" s="61"/>
      <c r="B250" s="63" t="s">
        <v>10</v>
      </c>
      <c r="C250" s="63">
        <v>4</v>
      </c>
      <c r="D250" s="63" t="s">
        <v>56</v>
      </c>
      <c r="E250" s="65">
        <v>256</v>
      </c>
    </row>
    <row r="251" spans="1:5" s="66" customFormat="1" ht="15" customHeight="1" x14ac:dyDescent="0.25">
      <c r="A251" s="61"/>
      <c r="B251" s="63" t="s">
        <v>10</v>
      </c>
      <c r="C251" s="63">
        <v>4</v>
      </c>
      <c r="D251" s="74" t="s">
        <v>57</v>
      </c>
      <c r="E251" s="65">
        <v>279</v>
      </c>
    </row>
    <row r="252" spans="1:5" s="75" customFormat="1" ht="15" customHeight="1" x14ac:dyDescent="0.25">
      <c r="A252" s="85"/>
      <c r="B252" s="63"/>
      <c r="C252" s="63"/>
      <c r="D252" s="63"/>
      <c r="E252" s="66"/>
    </row>
    <row r="253" spans="1:5" s="66" customFormat="1" ht="15" customHeight="1" x14ac:dyDescent="0.25">
      <c r="A253" s="61" t="s">
        <v>261</v>
      </c>
      <c r="B253" s="63" t="s">
        <v>10</v>
      </c>
      <c r="C253" s="63">
        <v>4</v>
      </c>
      <c r="D253" s="63" t="s">
        <v>56</v>
      </c>
      <c r="E253" s="65">
        <v>324</v>
      </c>
    </row>
    <row r="254" spans="1:5" s="75" customFormat="1" ht="15" customHeight="1" x14ac:dyDescent="0.25">
      <c r="A254" s="85"/>
      <c r="B254" s="63"/>
      <c r="C254" s="63"/>
      <c r="D254" s="63"/>
      <c r="E254" s="66"/>
    </row>
    <row r="255" spans="1:5" s="91" customFormat="1" ht="15" customHeight="1" x14ac:dyDescent="0.25">
      <c r="A255" s="90" t="s">
        <v>83</v>
      </c>
      <c r="B255" s="81" t="s">
        <v>16</v>
      </c>
      <c r="C255" s="81">
        <v>4</v>
      </c>
      <c r="D255" s="81" t="s">
        <v>56</v>
      </c>
      <c r="E255" s="92">
        <v>178</v>
      </c>
    </row>
    <row r="256" spans="1:5" s="66" customFormat="1" ht="15" customHeight="1" x14ac:dyDescent="0.25">
      <c r="A256" s="61"/>
      <c r="B256" s="63" t="s">
        <v>10</v>
      </c>
      <c r="C256" s="63">
        <v>4</v>
      </c>
      <c r="D256" s="74" t="s">
        <v>57</v>
      </c>
      <c r="E256" s="65">
        <v>469</v>
      </c>
    </row>
    <row r="257" spans="1:5" s="75" customFormat="1" ht="15" customHeight="1" x14ac:dyDescent="0.25">
      <c r="A257" s="63"/>
      <c r="B257" s="63"/>
      <c r="C257" s="63"/>
      <c r="D257" s="63"/>
      <c r="E257" s="61"/>
    </row>
    <row r="258" spans="1:5" s="66" customFormat="1" ht="15" customHeight="1" x14ac:dyDescent="0.25">
      <c r="A258" s="61" t="s">
        <v>84</v>
      </c>
      <c r="B258" s="63" t="s">
        <v>128</v>
      </c>
      <c r="C258" s="63">
        <v>4</v>
      </c>
      <c r="D258" s="63" t="s">
        <v>56</v>
      </c>
      <c r="E258" s="65">
        <v>322</v>
      </c>
    </row>
    <row r="259" spans="1:5" s="75" customFormat="1" ht="15" customHeight="1" x14ac:dyDescent="0.25">
      <c r="A259" s="66"/>
      <c r="B259" s="63"/>
      <c r="C259" s="63"/>
      <c r="D259" s="63"/>
      <c r="E259" s="66"/>
    </row>
    <row r="260" spans="1:5" s="66" customFormat="1" ht="15" customHeight="1" x14ac:dyDescent="0.25">
      <c r="A260" s="61" t="s">
        <v>107</v>
      </c>
      <c r="B260" s="63" t="s">
        <v>10</v>
      </c>
      <c r="C260" s="63">
        <v>4</v>
      </c>
      <c r="D260" s="63" t="s">
        <v>56</v>
      </c>
      <c r="E260" s="65">
        <v>325</v>
      </c>
    </row>
    <row r="261" spans="1:5" s="75" customFormat="1" ht="15" customHeight="1" x14ac:dyDescent="0.25">
      <c r="A261" s="61"/>
      <c r="B261" s="63"/>
      <c r="C261" s="63"/>
      <c r="D261" s="63"/>
      <c r="E261" s="65"/>
    </row>
    <row r="262" spans="1:5" s="66" customFormat="1" ht="15" customHeight="1" x14ac:dyDescent="0.25">
      <c r="A262" s="61" t="s">
        <v>156</v>
      </c>
      <c r="B262" s="63" t="s">
        <v>19</v>
      </c>
      <c r="C262" s="63">
        <v>3</v>
      </c>
      <c r="D262" s="63" t="s">
        <v>56</v>
      </c>
      <c r="E262" s="65">
        <v>300</v>
      </c>
    </row>
    <row r="263" spans="1:5" s="66" customFormat="1" ht="15" customHeight="1" x14ac:dyDescent="0.25">
      <c r="A263" s="61"/>
      <c r="B263" s="63" t="s">
        <v>21</v>
      </c>
      <c r="C263" s="63">
        <v>3</v>
      </c>
      <c r="D263" s="63" t="s">
        <v>56</v>
      </c>
      <c r="E263" s="65">
        <v>449</v>
      </c>
    </row>
    <row r="264" spans="1:5" s="75" customFormat="1" ht="15" customHeight="1" x14ac:dyDescent="0.25">
      <c r="A264" s="61"/>
      <c r="B264" s="63"/>
      <c r="C264" s="63"/>
      <c r="D264" s="63"/>
      <c r="E264" s="65"/>
    </row>
    <row r="265" spans="1:5" s="75" customFormat="1" ht="15" customHeight="1" x14ac:dyDescent="0.25">
      <c r="A265" s="61" t="s">
        <v>114</v>
      </c>
      <c r="B265" s="63" t="s">
        <v>8</v>
      </c>
      <c r="C265" s="63">
        <v>4</v>
      </c>
      <c r="D265" s="63" t="s">
        <v>56</v>
      </c>
      <c r="E265" s="65">
        <v>96</v>
      </c>
    </row>
    <row r="267" spans="1:5" s="66" customFormat="1" ht="15" customHeight="1" x14ac:dyDescent="0.25">
      <c r="A267" s="61" t="s">
        <v>85</v>
      </c>
      <c r="B267" s="63" t="s">
        <v>34</v>
      </c>
      <c r="C267" s="63">
        <v>3</v>
      </c>
      <c r="D267" s="63" t="s">
        <v>56</v>
      </c>
      <c r="E267" s="65">
        <v>244</v>
      </c>
    </row>
    <row r="268" spans="1:5" s="75" customFormat="1" ht="15" customHeight="1" x14ac:dyDescent="0.25">
      <c r="A268" s="66"/>
      <c r="B268" s="63"/>
      <c r="C268" s="63"/>
      <c r="D268" s="63"/>
      <c r="E268" s="61"/>
    </row>
    <row r="269" spans="1:5" s="75" customFormat="1" ht="15" customHeight="1" x14ac:dyDescent="0.25">
      <c r="A269" s="61" t="s">
        <v>222</v>
      </c>
      <c r="B269" s="63" t="s">
        <v>20</v>
      </c>
      <c r="C269" s="63">
        <v>3</v>
      </c>
      <c r="D269" s="63" t="s">
        <v>56</v>
      </c>
      <c r="E269" s="65">
        <v>147</v>
      </c>
    </row>
    <row r="270" spans="1:5" s="75" customFormat="1" ht="15" customHeight="1" x14ac:dyDescent="0.25">
      <c r="A270" s="61"/>
      <c r="B270" s="63" t="s">
        <v>34</v>
      </c>
      <c r="C270" s="63">
        <v>3</v>
      </c>
      <c r="D270" s="63" t="s">
        <v>56</v>
      </c>
      <c r="E270" s="65">
        <v>323</v>
      </c>
    </row>
    <row r="271" spans="1:5" s="75" customFormat="1" ht="15" customHeight="1" x14ac:dyDescent="0.25">
      <c r="A271" s="66"/>
      <c r="B271" s="63"/>
      <c r="C271" s="63"/>
      <c r="D271" s="63"/>
      <c r="E271" s="65"/>
    </row>
    <row r="272" spans="1:5" s="75" customFormat="1" ht="15" customHeight="1" x14ac:dyDescent="0.25">
      <c r="A272" s="61" t="s">
        <v>238</v>
      </c>
      <c r="B272" s="63" t="s">
        <v>34</v>
      </c>
      <c r="C272" s="63">
        <v>3</v>
      </c>
      <c r="D272" s="63" t="s">
        <v>56</v>
      </c>
      <c r="E272" s="65">
        <v>248</v>
      </c>
    </row>
    <row r="273" spans="1:5" s="75" customFormat="1" ht="15" customHeight="1" x14ac:dyDescent="0.25">
      <c r="A273" s="66"/>
      <c r="B273" s="63"/>
      <c r="C273" s="63"/>
      <c r="D273" s="63"/>
      <c r="E273" s="65"/>
    </row>
    <row r="274" spans="1:5" s="75" customFormat="1" ht="15" customHeight="1" x14ac:dyDescent="0.25">
      <c r="A274" s="61" t="s">
        <v>239</v>
      </c>
      <c r="B274" s="63" t="s">
        <v>34</v>
      </c>
      <c r="C274" s="63">
        <v>3</v>
      </c>
      <c r="D274" s="63" t="s">
        <v>56</v>
      </c>
      <c r="E274" s="65">
        <v>61</v>
      </c>
    </row>
    <row r="275" spans="1:5" s="75" customFormat="1" ht="15" customHeight="1" x14ac:dyDescent="0.25">
      <c r="A275" s="66"/>
      <c r="B275" s="63"/>
      <c r="C275" s="63"/>
      <c r="D275" s="63"/>
      <c r="E275" s="65"/>
    </row>
    <row r="276" spans="1:5" s="75" customFormat="1" ht="15" customHeight="1" x14ac:dyDescent="0.25">
      <c r="A276" s="61" t="s">
        <v>240</v>
      </c>
      <c r="B276" s="63" t="s">
        <v>34</v>
      </c>
      <c r="C276" s="63">
        <v>3</v>
      </c>
      <c r="D276" s="63" t="s">
        <v>56</v>
      </c>
      <c r="E276" s="65">
        <v>148</v>
      </c>
    </row>
    <row r="277" spans="1:5" s="75" customFormat="1" ht="15" customHeight="1" x14ac:dyDescent="0.25">
      <c r="A277" s="66"/>
      <c r="B277" s="63"/>
      <c r="C277" s="63"/>
      <c r="D277" s="63"/>
      <c r="E277" s="65"/>
    </row>
    <row r="278" spans="1:5" s="75" customFormat="1" ht="15" customHeight="1" x14ac:dyDescent="0.25">
      <c r="A278" s="61" t="s">
        <v>271</v>
      </c>
      <c r="B278" s="63" t="s">
        <v>10</v>
      </c>
      <c r="C278" s="63">
        <v>4</v>
      </c>
      <c r="D278" s="63" t="s">
        <v>105</v>
      </c>
      <c r="E278" s="65">
        <v>98</v>
      </c>
    </row>
    <row r="279" spans="1:5" s="75" customFormat="1" ht="15" customHeight="1" x14ac:dyDescent="0.25">
      <c r="A279" s="66"/>
      <c r="B279" s="63"/>
      <c r="C279" s="63"/>
      <c r="D279" s="63"/>
      <c r="E279" s="65"/>
    </row>
    <row r="280" spans="1:5" s="75" customFormat="1" ht="15" customHeight="1" x14ac:dyDescent="0.25">
      <c r="A280" s="61" t="s">
        <v>208</v>
      </c>
      <c r="B280" s="63" t="s">
        <v>11</v>
      </c>
      <c r="C280" s="63">
        <v>4</v>
      </c>
      <c r="D280" s="63" t="s">
        <v>105</v>
      </c>
      <c r="E280" s="65">
        <v>0</v>
      </c>
    </row>
    <row r="281" spans="1:5" s="75" customFormat="1" ht="15" customHeight="1" x14ac:dyDescent="0.25">
      <c r="A281" s="66"/>
      <c r="B281" s="63"/>
      <c r="C281" s="63"/>
      <c r="D281" s="63"/>
      <c r="E281" s="65"/>
    </row>
    <row r="282" spans="1:5" s="66" customFormat="1" ht="15" customHeight="1" x14ac:dyDescent="0.25">
      <c r="A282" s="61" t="s">
        <v>137</v>
      </c>
      <c r="B282" s="63" t="s">
        <v>15</v>
      </c>
      <c r="C282" s="63">
        <v>4</v>
      </c>
      <c r="D282" s="63" t="s">
        <v>56</v>
      </c>
      <c r="E282" s="65">
        <v>43</v>
      </c>
    </row>
    <row r="283" spans="1:5" ht="15" customHeight="1" x14ac:dyDescent="0.25">
      <c r="A283" s="68"/>
      <c r="E283" s="72"/>
    </row>
    <row r="284" spans="1:5" s="66" customFormat="1" ht="15" customHeight="1" x14ac:dyDescent="0.25">
      <c r="A284" s="61" t="s">
        <v>191</v>
      </c>
      <c r="B284" s="63" t="s">
        <v>19</v>
      </c>
      <c r="C284" s="63">
        <v>3</v>
      </c>
      <c r="D284" s="63" t="s">
        <v>56</v>
      </c>
      <c r="E284" s="65">
        <v>139</v>
      </c>
    </row>
    <row r="285" spans="1:5" s="75" customFormat="1" ht="15" customHeight="1" x14ac:dyDescent="0.25">
      <c r="A285" s="66"/>
      <c r="B285" s="63"/>
      <c r="C285" s="63"/>
      <c r="D285" s="63"/>
      <c r="E285" s="66"/>
    </row>
    <row r="286" spans="1:5" s="66" customFormat="1" ht="15" customHeight="1" x14ac:dyDescent="0.25">
      <c r="A286" s="61" t="s">
        <v>203</v>
      </c>
      <c r="B286" s="63" t="s">
        <v>18</v>
      </c>
      <c r="C286" s="63">
        <v>3</v>
      </c>
      <c r="D286" s="63" t="s">
        <v>56</v>
      </c>
      <c r="E286" s="65">
        <v>537</v>
      </c>
    </row>
    <row r="287" spans="1:5" s="75" customFormat="1" ht="15" customHeight="1" x14ac:dyDescent="0.25">
      <c r="A287" s="63"/>
      <c r="B287" s="63"/>
      <c r="C287" s="63"/>
      <c r="D287" s="63"/>
      <c r="E287" s="61"/>
    </row>
    <row r="288" spans="1:5" s="66" customFormat="1" ht="15" customHeight="1" x14ac:dyDescent="0.25">
      <c r="A288" s="61" t="s">
        <v>204</v>
      </c>
      <c r="B288" s="63" t="s">
        <v>18</v>
      </c>
      <c r="C288" s="63">
        <v>3</v>
      </c>
      <c r="D288" s="63" t="s">
        <v>56</v>
      </c>
      <c r="E288" s="65">
        <v>43</v>
      </c>
    </row>
    <row r="289" spans="1:5" s="75" customFormat="1" ht="15" customHeight="1" x14ac:dyDescent="0.25">
      <c r="A289" s="66"/>
      <c r="B289" s="63"/>
      <c r="C289" s="63"/>
      <c r="D289" s="63"/>
      <c r="E289" s="66"/>
    </row>
    <row r="290" spans="1:5" s="66" customFormat="1" ht="15" customHeight="1" x14ac:dyDescent="0.25">
      <c r="A290" s="61" t="s">
        <v>289</v>
      </c>
      <c r="B290" s="63" t="s">
        <v>173</v>
      </c>
      <c r="C290" s="63">
        <v>3</v>
      </c>
      <c r="D290" s="63" t="s">
        <v>56</v>
      </c>
      <c r="E290" s="65">
        <v>537</v>
      </c>
    </row>
    <row r="292" spans="1:5" s="66" customFormat="1" ht="15" customHeight="1" x14ac:dyDescent="0.25">
      <c r="A292" s="61" t="s">
        <v>267</v>
      </c>
      <c r="B292" s="63" t="s">
        <v>20</v>
      </c>
      <c r="C292" s="63">
        <v>3</v>
      </c>
      <c r="D292" s="63" t="s">
        <v>56</v>
      </c>
      <c r="E292" s="65">
        <v>0</v>
      </c>
    </row>
    <row r="293" spans="1:5" s="66" customFormat="1" ht="15" customHeight="1" x14ac:dyDescent="0.25">
      <c r="A293" s="61" t="s">
        <v>268</v>
      </c>
      <c r="B293" s="63" t="s">
        <v>34</v>
      </c>
      <c r="C293" s="63">
        <v>3</v>
      </c>
      <c r="D293" s="63" t="s">
        <v>56</v>
      </c>
      <c r="E293" s="65">
        <v>0</v>
      </c>
    </row>
    <row r="295" spans="1:5" s="66" customFormat="1" ht="15" customHeight="1" x14ac:dyDescent="0.25">
      <c r="A295" s="61" t="s">
        <v>230</v>
      </c>
      <c r="B295" s="63" t="s">
        <v>233</v>
      </c>
      <c r="C295" s="63">
        <v>3</v>
      </c>
      <c r="D295" s="63" t="s">
        <v>56</v>
      </c>
      <c r="E295" s="65">
        <v>148</v>
      </c>
    </row>
    <row r="296" spans="1:5" s="66" customFormat="1" ht="15" customHeight="1" x14ac:dyDescent="0.25">
      <c r="A296" s="61" t="s">
        <v>231</v>
      </c>
      <c r="B296" s="63" t="s">
        <v>232</v>
      </c>
      <c r="C296" s="63">
        <v>3</v>
      </c>
      <c r="D296" s="63" t="s">
        <v>56</v>
      </c>
      <c r="E296" s="65">
        <v>602</v>
      </c>
    </row>
    <row r="298" spans="1:5" s="66" customFormat="1" ht="15" customHeight="1" x14ac:dyDescent="0.25">
      <c r="A298" s="61" t="s">
        <v>263</v>
      </c>
      <c r="B298" s="63" t="s">
        <v>265</v>
      </c>
      <c r="C298" s="63">
        <v>3</v>
      </c>
      <c r="D298" s="63" t="s">
        <v>56</v>
      </c>
      <c r="E298" s="65">
        <v>213</v>
      </c>
    </row>
    <row r="299" spans="1:5" s="66" customFormat="1" ht="15" customHeight="1" x14ac:dyDescent="0.25">
      <c r="A299" s="61" t="s">
        <v>264</v>
      </c>
      <c r="B299" s="63" t="s">
        <v>266</v>
      </c>
      <c r="C299" s="63">
        <v>3</v>
      </c>
      <c r="D299" s="63" t="s">
        <v>56</v>
      </c>
      <c r="E299" s="65">
        <v>130</v>
      </c>
    </row>
    <row r="300" spans="1:5" ht="15" customHeight="1" x14ac:dyDescent="0.25">
      <c r="A300" s="62"/>
      <c r="E300" s="68"/>
    </row>
    <row r="301" spans="1:5" ht="15" customHeight="1" x14ac:dyDescent="0.25">
      <c r="E301" s="71"/>
    </row>
    <row r="313" spans="2:4" ht="15" customHeight="1" x14ac:dyDescent="0.25">
      <c r="B313" s="73"/>
      <c r="C313" s="73"/>
      <c r="D313" s="73"/>
    </row>
    <row r="314" spans="2:4" ht="15" customHeight="1" x14ac:dyDescent="0.25">
      <c r="B314" s="73"/>
      <c r="C314" s="73"/>
      <c r="D314" s="73"/>
    </row>
    <row r="315" spans="2:4" ht="15" customHeight="1" x14ac:dyDescent="0.25">
      <c r="B315" s="73"/>
      <c r="C315" s="73"/>
      <c r="D315" s="73"/>
    </row>
    <row r="316" spans="2:4" ht="15" customHeight="1" x14ac:dyDescent="0.25">
      <c r="B316" s="73"/>
      <c r="C316" s="73"/>
      <c r="D316" s="73"/>
    </row>
    <row r="317" spans="2:4" ht="15" customHeight="1" x14ac:dyDescent="0.25">
      <c r="B317" s="73"/>
      <c r="C317" s="73"/>
      <c r="D317" s="73"/>
    </row>
    <row r="318" spans="2:4" ht="15" customHeight="1" x14ac:dyDescent="0.25">
      <c r="B318" s="73"/>
      <c r="C318" s="73"/>
      <c r="D318" s="73"/>
    </row>
    <row r="319" spans="2:4" ht="15" customHeight="1" x14ac:dyDescent="0.25">
      <c r="B319" s="73"/>
      <c r="C319" s="73"/>
      <c r="D319" s="73"/>
    </row>
    <row r="320" spans="2:4" ht="15" customHeight="1" x14ac:dyDescent="0.25">
      <c r="B320" s="73"/>
      <c r="C320" s="73"/>
      <c r="D320" s="73"/>
    </row>
    <row r="321" spans="2:4" ht="15" customHeight="1" x14ac:dyDescent="0.25">
      <c r="B321" s="73"/>
      <c r="C321" s="73"/>
      <c r="D321" s="73"/>
    </row>
    <row r="322" spans="2:4" ht="15" customHeight="1" x14ac:dyDescent="0.25">
      <c r="B322" s="73"/>
      <c r="C322" s="73"/>
      <c r="D322" s="73"/>
    </row>
    <row r="323" spans="2:4" ht="15" customHeight="1" x14ac:dyDescent="0.25">
      <c r="B323" s="73"/>
      <c r="C323" s="73"/>
      <c r="D323" s="73"/>
    </row>
    <row r="324" spans="2:4" ht="15" customHeight="1" x14ac:dyDescent="0.25">
      <c r="B324" s="73"/>
      <c r="C324" s="73"/>
      <c r="D324" s="73"/>
    </row>
    <row r="325" spans="2:4" ht="15" customHeight="1" x14ac:dyDescent="0.25">
      <c r="B325" s="73"/>
      <c r="C325" s="73"/>
      <c r="D325" s="73"/>
    </row>
    <row r="326" spans="2:4" ht="15" customHeight="1" x14ac:dyDescent="0.25">
      <c r="B326" s="73"/>
      <c r="C326" s="73"/>
      <c r="D326" s="73"/>
    </row>
    <row r="327" spans="2:4" ht="15" customHeight="1" x14ac:dyDescent="0.25">
      <c r="B327" s="73"/>
      <c r="C327" s="73"/>
      <c r="D327" s="73"/>
    </row>
    <row r="328" spans="2:4" ht="15" customHeight="1" x14ac:dyDescent="0.25">
      <c r="B328" s="73"/>
      <c r="C328" s="73"/>
      <c r="D328" s="73"/>
    </row>
    <row r="329" spans="2:4" ht="15" customHeight="1" x14ac:dyDescent="0.25">
      <c r="B329" s="73"/>
      <c r="C329" s="73"/>
      <c r="D329" s="73"/>
    </row>
    <row r="330" spans="2:4" ht="15" customHeight="1" x14ac:dyDescent="0.25">
      <c r="B330" s="73"/>
      <c r="C330" s="73"/>
      <c r="D330" s="73"/>
    </row>
    <row r="331" spans="2:4" ht="15" customHeight="1" x14ac:dyDescent="0.25">
      <c r="B331" s="73"/>
      <c r="C331" s="73"/>
      <c r="D331" s="73"/>
    </row>
    <row r="332" spans="2:4" ht="15" customHeight="1" x14ac:dyDescent="0.25">
      <c r="B332" s="73"/>
      <c r="C332" s="73"/>
      <c r="D332" s="73"/>
    </row>
    <row r="333" spans="2:4" ht="15" customHeight="1" x14ac:dyDescent="0.25">
      <c r="B333" s="73"/>
      <c r="C333" s="73"/>
      <c r="D333" s="73"/>
    </row>
    <row r="334" spans="2:4" ht="15" customHeight="1" x14ac:dyDescent="0.25">
      <c r="B334" s="73"/>
      <c r="C334" s="73"/>
      <c r="D334" s="73"/>
    </row>
    <row r="335" spans="2:4" ht="15" customHeight="1" x14ac:dyDescent="0.25">
      <c r="B335" s="73"/>
      <c r="C335" s="73"/>
      <c r="D335" s="73"/>
    </row>
    <row r="336" spans="2:4" ht="15" customHeight="1" x14ac:dyDescent="0.25">
      <c r="B336" s="73"/>
      <c r="C336" s="73"/>
      <c r="D336" s="73"/>
    </row>
    <row r="337" spans="2:4" ht="15" customHeight="1" x14ac:dyDescent="0.25">
      <c r="B337" s="73"/>
      <c r="C337" s="73"/>
      <c r="D337" s="73"/>
    </row>
    <row r="338" spans="2:4" ht="15" customHeight="1" x14ac:dyDescent="0.25">
      <c r="B338" s="73"/>
      <c r="C338" s="73"/>
      <c r="D338" s="73"/>
    </row>
    <row r="339" spans="2:4" ht="15" customHeight="1" x14ac:dyDescent="0.25">
      <c r="B339" s="73"/>
      <c r="C339" s="73"/>
      <c r="D339" s="73"/>
    </row>
    <row r="340" spans="2:4" ht="15" customHeight="1" x14ac:dyDescent="0.25">
      <c r="B340" s="73"/>
      <c r="C340" s="73"/>
      <c r="D340" s="73"/>
    </row>
    <row r="344" spans="2:4" ht="15" customHeight="1" x14ac:dyDescent="0.25">
      <c r="B344" s="73"/>
      <c r="C344" s="73"/>
      <c r="D344" s="73"/>
    </row>
    <row r="345" spans="2:4" ht="15" customHeight="1" x14ac:dyDescent="0.25">
      <c r="B345" s="73"/>
      <c r="C345" s="73"/>
      <c r="D345" s="73"/>
    </row>
    <row r="346" spans="2:4" ht="15" customHeight="1" x14ac:dyDescent="0.25">
      <c r="B346" s="73"/>
      <c r="C346" s="73"/>
      <c r="D346" s="73"/>
    </row>
    <row r="347" spans="2:4" ht="15" customHeight="1" x14ac:dyDescent="0.25">
      <c r="B347" s="73"/>
      <c r="C347" s="73"/>
      <c r="D347" s="73"/>
    </row>
    <row r="348" spans="2:4" ht="15" customHeight="1" x14ac:dyDescent="0.25">
      <c r="B348" s="73"/>
      <c r="C348" s="73"/>
      <c r="D348" s="73"/>
    </row>
    <row r="349" spans="2:4" ht="15" customHeight="1" x14ac:dyDescent="0.25">
      <c r="B349" s="73"/>
      <c r="C349" s="73"/>
      <c r="D349" s="73"/>
    </row>
    <row r="350" spans="2:4" ht="15" customHeight="1" x14ac:dyDescent="0.25">
      <c r="B350" s="73"/>
      <c r="C350" s="73"/>
      <c r="D350" s="73"/>
    </row>
    <row r="351" spans="2:4" ht="15" customHeight="1" x14ac:dyDescent="0.25">
      <c r="B351" s="73"/>
      <c r="C351" s="73"/>
      <c r="D351" s="73"/>
    </row>
    <row r="352" spans="2:4" ht="15" customHeight="1" x14ac:dyDescent="0.25">
      <c r="B352" s="73"/>
      <c r="C352" s="73"/>
      <c r="D352" s="73"/>
    </row>
    <row r="353" spans="2:4" ht="15" customHeight="1" x14ac:dyDescent="0.25">
      <c r="B353" s="73"/>
      <c r="C353" s="73"/>
      <c r="D353" s="73"/>
    </row>
    <row r="354" spans="2:4" ht="15" customHeight="1" x14ac:dyDescent="0.25">
      <c r="B354" s="73"/>
      <c r="C354" s="73"/>
      <c r="D354" s="73"/>
    </row>
    <row r="355" spans="2:4" ht="15" customHeight="1" x14ac:dyDescent="0.25">
      <c r="B355" s="73"/>
      <c r="C355" s="73"/>
      <c r="D355" s="73"/>
    </row>
    <row r="356" spans="2:4" ht="15" customHeight="1" x14ac:dyDescent="0.25">
      <c r="B356" s="73"/>
      <c r="C356" s="73"/>
      <c r="D356" s="73"/>
    </row>
    <row r="357" spans="2:4" ht="15" customHeight="1" x14ac:dyDescent="0.25">
      <c r="B357" s="73"/>
      <c r="C357" s="73"/>
      <c r="D357" s="73"/>
    </row>
    <row r="358" spans="2:4" ht="15" customHeight="1" x14ac:dyDescent="0.25">
      <c r="B358" s="73"/>
      <c r="C358" s="73"/>
      <c r="D358" s="73"/>
    </row>
    <row r="359" spans="2:4" ht="15" customHeight="1" x14ac:dyDescent="0.25">
      <c r="B359" s="73"/>
      <c r="C359" s="73"/>
      <c r="D359" s="73"/>
    </row>
    <row r="360" spans="2:4" ht="15" customHeight="1" x14ac:dyDescent="0.25">
      <c r="B360" s="73"/>
      <c r="C360" s="73"/>
      <c r="D360" s="73"/>
    </row>
    <row r="361" spans="2:4" ht="15" customHeight="1" x14ac:dyDescent="0.25">
      <c r="B361" s="73"/>
      <c r="C361" s="73"/>
      <c r="D361" s="73"/>
    </row>
    <row r="362" spans="2:4" ht="15" customHeight="1" x14ac:dyDescent="0.25">
      <c r="B362" s="73"/>
      <c r="C362" s="73"/>
      <c r="D362" s="73"/>
    </row>
    <row r="363" spans="2:4" ht="15" customHeight="1" x14ac:dyDescent="0.25">
      <c r="B363" s="73"/>
      <c r="C363" s="73"/>
      <c r="D363" s="73"/>
    </row>
    <row r="364" spans="2:4" ht="15" customHeight="1" x14ac:dyDescent="0.25">
      <c r="B364" s="73"/>
      <c r="C364" s="73"/>
      <c r="D364" s="73"/>
    </row>
    <row r="365" spans="2:4" ht="15" customHeight="1" x14ac:dyDescent="0.25">
      <c r="B365" s="73"/>
      <c r="C365" s="73"/>
      <c r="D365" s="73"/>
    </row>
    <row r="366" spans="2:4" ht="15" customHeight="1" x14ac:dyDescent="0.25">
      <c r="B366" s="73"/>
      <c r="C366" s="73"/>
      <c r="D366" s="73"/>
    </row>
    <row r="367" spans="2:4" ht="15" customHeight="1" x14ac:dyDescent="0.25">
      <c r="B367" s="73"/>
      <c r="C367" s="73"/>
      <c r="D367" s="73"/>
    </row>
    <row r="368" spans="2:4" ht="15" customHeight="1" x14ac:dyDescent="0.25">
      <c r="B368" s="73"/>
      <c r="C368" s="73"/>
      <c r="D368" s="73"/>
    </row>
    <row r="369" spans="2:4" ht="15" customHeight="1" x14ac:dyDescent="0.25">
      <c r="B369" s="73"/>
      <c r="C369" s="73"/>
      <c r="D369" s="73"/>
    </row>
    <row r="370" spans="2:4" ht="15" customHeight="1" x14ac:dyDescent="0.25">
      <c r="B370" s="73"/>
      <c r="C370" s="73"/>
      <c r="D370" s="73"/>
    </row>
    <row r="371" spans="2:4" ht="15" customHeight="1" x14ac:dyDescent="0.25">
      <c r="B371" s="73"/>
      <c r="C371" s="73"/>
      <c r="D371" s="73"/>
    </row>
    <row r="372" spans="2:4" ht="15" customHeight="1" x14ac:dyDescent="0.25">
      <c r="B372" s="73"/>
      <c r="C372" s="73"/>
      <c r="D372" s="73"/>
    </row>
    <row r="373" spans="2:4" ht="15" customHeight="1" x14ac:dyDescent="0.25">
      <c r="B373" s="73"/>
      <c r="C373" s="73"/>
      <c r="D373" s="73"/>
    </row>
    <row r="374" spans="2:4" ht="15" customHeight="1" x14ac:dyDescent="0.25">
      <c r="B374" s="73"/>
      <c r="C374" s="73"/>
      <c r="D374" s="73"/>
    </row>
    <row r="375" spans="2:4" ht="15" customHeight="1" x14ac:dyDescent="0.25">
      <c r="B375" s="73"/>
      <c r="C375" s="73"/>
      <c r="D375" s="73"/>
    </row>
    <row r="376" spans="2:4" ht="15" customHeight="1" x14ac:dyDescent="0.25">
      <c r="B376" s="73"/>
      <c r="C376" s="73"/>
      <c r="D376" s="73"/>
    </row>
    <row r="377" spans="2:4" ht="15" customHeight="1" x14ac:dyDescent="0.25">
      <c r="B377" s="73"/>
      <c r="C377" s="73"/>
      <c r="D377" s="73"/>
    </row>
    <row r="382" spans="2:4" ht="15" customHeight="1" x14ac:dyDescent="0.25">
      <c r="B382" s="73"/>
      <c r="C382" s="73"/>
      <c r="D382" s="73"/>
    </row>
    <row r="383" spans="2:4" ht="15" customHeight="1" x14ac:dyDescent="0.25">
      <c r="B383" s="73"/>
      <c r="C383" s="73"/>
      <c r="D383" s="73"/>
    </row>
    <row r="384" spans="2:4" ht="15" customHeight="1" x14ac:dyDescent="0.25">
      <c r="B384" s="73"/>
      <c r="C384" s="73"/>
      <c r="D384" s="73"/>
    </row>
    <row r="385" spans="2:4" ht="15" customHeight="1" x14ac:dyDescent="0.25">
      <c r="B385" s="73"/>
      <c r="C385" s="73"/>
      <c r="D385" s="73"/>
    </row>
    <row r="386" spans="2:4" ht="15" customHeight="1" x14ac:dyDescent="0.25">
      <c r="B386" s="73"/>
      <c r="C386" s="73"/>
      <c r="D386" s="73"/>
    </row>
    <row r="387" spans="2:4" ht="15" customHeight="1" x14ac:dyDescent="0.25">
      <c r="B387" s="73"/>
      <c r="C387" s="73"/>
      <c r="D387" s="73"/>
    </row>
    <row r="388" spans="2:4" ht="15" customHeight="1" x14ac:dyDescent="0.25">
      <c r="B388" s="73"/>
      <c r="C388" s="73"/>
      <c r="D388" s="73"/>
    </row>
    <row r="389" spans="2:4" ht="15" customHeight="1" x14ac:dyDescent="0.25">
      <c r="B389" s="73"/>
      <c r="C389" s="73"/>
      <c r="D389" s="73"/>
    </row>
    <row r="390" spans="2:4" ht="15" customHeight="1" x14ac:dyDescent="0.25">
      <c r="B390" s="73"/>
      <c r="C390" s="73"/>
      <c r="D390" s="73"/>
    </row>
    <row r="391" spans="2:4" ht="15" customHeight="1" x14ac:dyDescent="0.25">
      <c r="B391" s="73"/>
      <c r="C391" s="73"/>
      <c r="D391" s="73"/>
    </row>
    <row r="392" spans="2:4" ht="15" customHeight="1" x14ac:dyDescent="0.25">
      <c r="B392" s="73"/>
      <c r="C392" s="73"/>
      <c r="D392" s="73"/>
    </row>
    <row r="404" spans="2:4" ht="15" customHeight="1" x14ac:dyDescent="0.25">
      <c r="B404" s="73"/>
      <c r="C404" s="73"/>
      <c r="D404" s="73"/>
    </row>
    <row r="405" spans="2:4" ht="15" customHeight="1" x14ac:dyDescent="0.25">
      <c r="B405" s="73"/>
      <c r="C405" s="73"/>
      <c r="D405" s="73"/>
    </row>
    <row r="406" spans="2:4" ht="15" customHeight="1" x14ac:dyDescent="0.25">
      <c r="B406" s="73"/>
      <c r="C406" s="73"/>
      <c r="D406" s="73"/>
    </row>
    <row r="407" spans="2:4" ht="15" customHeight="1" x14ac:dyDescent="0.25">
      <c r="B407" s="73"/>
      <c r="C407" s="73"/>
      <c r="D407" s="73"/>
    </row>
    <row r="408" spans="2:4" ht="15" customHeight="1" x14ac:dyDescent="0.25">
      <c r="B408" s="73"/>
      <c r="C408" s="73"/>
      <c r="D408" s="73"/>
    </row>
    <row r="409" spans="2:4" ht="15" customHeight="1" x14ac:dyDescent="0.25">
      <c r="B409" s="73"/>
      <c r="C409" s="73"/>
      <c r="D409" s="73"/>
    </row>
    <row r="410" spans="2:4" ht="15" customHeight="1" x14ac:dyDescent="0.25">
      <c r="B410" s="73"/>
      <c r="C410" s="73"/>
      <c r="D410" s="73"/>
    </row>
    <row r="411" spans="2:4" ht="15" customHeight="1" x14ac:dyDescent="0.25">
      <c r="B411" s="73"/>
      <c r="C411" s="73"/>
      <c r="D411" s="73"/>
    </row>
    <row r="412" spans="2:4" ht="15" customHeight="1" x14ac:dyDescent="0.25">
      <c r="B412" s="73"/>
      <c r="C412" s="73"/>
      <c r="D412" s="73"/>
    </row>
    <row r="413" spans="2:4" ht="15" customHeight="1" x14ac:dyDescent="0.25">
      <c r="B413" s="73"/>
      <c r="C413" s="73"/>
      <c r="D413" s="73"/>
    </row>
    <row r="414" spans="2:4" ht="15" customHeight="1" x14ac:dyDescent="0.25">
      <c r="B414" s="73"/>
      <c r="C414" s="73"/>
      <c r="D414" s="73"/>
    </row>
    <row r="422" spans="2:4" ht="15" customHeight="1" x14ac:dyDescent="0.25">
      <c r="B422" s="73"/>
      <c r="C422" s="73"/>
      <c r="D422" s="73"/>
    </row>
    <row r="423" spans="2:4" ht="15" customHeight="1" x14ac:dyDescent="0.25">
      <c r="B423" s="73"/>
      <c r="C423" s="73"/>
      <c r="D423" s="73"/>
    </row>
    <row r="424" spans="2:4" ht="15" customHeight="1" x14ac:dyDescent="0.25">
      <c r="B424" s="73"/>
      <c r="C424" s="73"/>
      <c r="D424" s="73"/>
    </row>
    <row r="425" spans="2:4" ht="15" customHeight="1" x14ac:dyDescent="0.25">
      <c r="B425" s="73"/>
      <c r="C425" s="73"/>
      <c r="D425" s="73"/>
    </row>
    <row r="429" spans="2:4" ht="15" customHeight="1" x14ac:dyDescent="0.25">
      <c r="B429" s="73"/>
      <c r="C429" s="73"/>
      <c r="D429" s="73"/>
    </row>
    <row r="430" spans="2:4" ht="15" customHeight="1" x14ac:dyDescent="0.25">
      <c r="B430" s="73"/>
      <c r="C430" s="73"/>
      <c r="D430" s="73"/>
    </row>
    <row r="431" spans="2:4" ht="15" customHeight="1" x14ac:dyDescent="0.25">
      <c r="B431" s="73"/>
      <c r="C431" s="73"/>
      <c r="D431" s="73"/>
    </row>
    <row r="432" spans="2:4" ht="15" customHeight="1" x14ac:dyDescent="0.25">
      <c r="B432" s="73"/>
      <c r="C432" s="73"/>
      <c r="D432" s="73"/>
    </row>
    <row r="433" spans="2:4" ht="15" customHeight="1" x14ac:dyDescent="0.25">
      <c r="B433" s="73"/>
      <c r="C433" s="73"/>
      <c r="D433" s="73"/>
    </row>
    <row r="434" spans="2:4" ht="15" customHeight="1" x14ac:dyDescent="0.25">
      <c r="B434" s="73"/>
      <c r="C434" s="73"/>
      <c r="D434" s="73"/>
    </row>
    <row r="435" spans="2:4" ht="15" customHeight="1" x14ac:dyDescent="0.25">
      <c r="B435" s="73"/>
      <c r="C435" s="73"/>
      <c r="D435" s="73"/>
    </row>
    <row r="436" spans="2:4" ht="15" customHeight="1" x14ac:dyDescent="0.25">
      <c r="B436" s="73"/>
      <c r="C436" s="73"/>
      <c r="D436" s="73"/>
    </row>
    <row r="437" spans="2:4" ht="15" customHeight="1" x14ac:dyDescent="0.25">
      <c r="B437" s="73"/>
      <c r="C437" s="73"/>
      <c r="D437" s="73"/>
    </row>
    <row r="438" spans="2:4" ht="15" customHeight="1" x14ac:dyDescent="0.25">
      <c r="B438" s="73"/>
      <c r="C438" s="73"/>
      <c r="D438" s="73"/>
    </row>
    <row r="439" spans="2:4" ht="15" customHeight="1" x14ac:dyDescent="0.25">
      <c r="B439" s="73"/>
      <c r="C439" s="73"/>
      <c r="D439" s="73"/>
    </row>
    <row r="440" spans="2:4" ht="15" customHeight="1" x14ac:dyDescent="0.25">
      <c r="B440" s="73"/>
      <c r="C440" s="73"/>
      <c r="D440" s="73"/>
    </row>
    <row r="441" spans="2:4" ht="15" customHeight="1" x14ac:dyDescent="0.25">
      <c r="B441" s="73"/>
      <c r="C441" s="73"/>
      <c r="D441" s="73"/>
    </row>
    <row r="442" spans="2:4" ht="15" customHeight="1" x14ac:dyDescent="0.25">
      <c r="B442" s="73"/>
      <c r="C442" s="73"/>
      <c r="D442" s="73"/>
    </row>
    <row r="443" spans="2:4" ht="15" customHeight="1" x14ac:dyDescent="0.25">
      <c r="B443" s="73"/>
      <c r="C443" s="73"/>
      <c r="D443" s="73"/>
    </row>
    <row r="444" spans="2:4" ht="15" customHeight="1" x14ac:dyDescent="0.25">
      <c r="B444" s="73"/>
      <c r="C444" s="73"/>
      <c r="D444" s="73"/>
    </row>
    <row r="445" spans="2:4" ht="15" customHeight="1" x14ac:dyDescent="0.25">
      <c r="B445" s="73"/>
      <c r="C445" s="73"/>
      <c r="D445" s="73"/>
    </row>
    <row r="446" spans="2:4" ht="15" customHeight="1" x14ac:dyDescent="0.25">
      <c r="B446" s="73"/>
      <c r="C446" s="73"/>
      <c r="D446" s="73"/>
    </row>
    <row r="447" spans="2:4" ht="15" customHeight="1" x14ac:dyDescent="0.25">
      <c r="B447" s="73"/>
      <c r="C447" s="73"/>
      <c r="D447" s="73"/>
    </row>
    <row r="448" spans="2:4" ht="15" customHeight="1" x14ac:dyDescent="0.25">
      <c r="B448" s="73"/>
      <c r="C448" s="73"/>
      <c r="D448" s="73"/>
    </row>
  </sheetData>
  <sheetProtection selectLockedCells="1" selectUnlockedCells="1"/>
  <phoneticPr fontId="1" type="noConversion"/>
  <printOptions horizontalCentered="1" gridLines="1"/>
  <pageMargins left="0.25" right="0.25" top="1.25" bottom="1.5" header="0.5" footer="0.15"/>
  <pageSetup scale="95" orientation="portrait" r:id="rId1"/>
  <headerFooter alignWithMargins="0">
    <oddHeader xml:space="preserve">&amp;LConfidential &amp;C&amp;"Arial,Bold"&amp;16&amp;A
Inventory 
</oddHeader>
    <oddFooter>&amp;L&amp;8Stock items subject to change without notice.
&amp;C&amp;8Panel Warranty 10 years
Finish warranty is dependent upon
 the finish and/ or the color
Please confirm available warranty&amp;R&amp;8Confidential 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44"/>
  <sheetViews>
    <sheetView workbookViewId="0">
      <pane xSplit="4" topLeftCell="E1" activePane="topRight" state="frozen"/>
      <selection activeCell="AK11" sqref="AK11"/>
      <selection pane="topRight" activeCell="L41" sqref="L41"/>
    </sheetView>
  </sheetViews>
  <sheetFormatPr defaultRowHeight="12.75" x14ac:dyDescent="0.2"/>
  <cols>
    <col min="1" max="1" width="43.140625" bestFit="1" customWidth="1"/>
    <col min="2" max="2" width="20.28515625" bestFit="1" customWidth="1"/>
    <col min="3" max="3" width="6.85546875" customWidth="1"/>
    <col min="4" max="4" width="5.5703125" customWidth="1"/>
    <col min="5" max="5" width="10.28515625" customWidth="1"/>
  </cols>
  <sheetData>
    <row r="1" spans="1:5" s="1" customFormat="1" ht="15.75" customHeight="1" x14ac:dyDescent="0.3">
      <c r="A1" s="11" t="s">
        <v>0</v>
      </c>
      <c r="B1" s="23" t="s">
        <v>1</v>
      </c>
      <c r="C1" s="4" t="s">
        <v>55</v>
      </c>
      <c r="D1" s="4" t="s">
        <v>54</v>
      </c>
      <c r="E1" s="4" t="s">
        <v>4</v>
      </c>
    </row>
    <row r="2" spans="1:5" s="1" customFormat="1" ht="15" customHeight="1" x14ac:dyDescent="0.25">
      <c r="B2" s="19"/>
      <c r="E2" s="10"/>
    </row>
    <row r="3" spans="1:5" s="1" customFormat="1" ht="15.75" customHeight="1" x14ac:dyDescent="0.25">
      <c r="B3" s="23"/>
      <c r="C3" s="4"/>
      <c r="D3" s="4"/>
      <c r="E3" s="4"/>
    </row>
    <row r="4" spans="1:5" s="5" customFormat="1" ht="15" customHeight="1" x14ac:dyDescent="0.25">
      <c r="A4" s="4"/>
      <c r="B4" s="19"/>
      <c r="C4" s="1"/>
      <c r="D4" s="1"/>
      <c r="E4" s="28"/>
    </row>
    <row r="5" spans="1:5" s="53" customFormat="1" ht="15" customHeight="1" x14ac:dyDescent="0.25">
      <c r="A5" s="23" t="s">
        <v>242</v>
      </c>
      <c r="B5" s="19" t="s">
        <v>10</v>
      </c>
      <c r="C5" s="19">
        <v>4</v>
      </c>
      <c r="D5" s="60" t="s">
        <v>57</v>
      </c>
      <c r="E5" s="24">
        <v>139</v>
      </c>
    </row>
    <row r="6" spans="1:5" s="5" customFormat="1" ht="15" customHeight="1" x14ac:dyDescent="0.25">
      <c r="A6" s="23"/>
      <c r="B6" s="19"/>
      <c r="C6" s="19"/>
      <c r="D6" s="60"/>
      <c r="E6" s="28"/>
    </row>
    <row r="7" spans="1:5" s="53" customFormat="1" ht="15" customHeight="1" x14ac:dyDescent="0.25">
      <c r="A7" s="23" t="s">
        <v>299</v>
      </c>
      <c r="B7" s="19" t="s">
        <v>10</v>
      </c>
      <c r="C7" s="19">
        <v>4</v>
      </c>
      <c r="D7" s="19" t="s">
        <v>56</v>
      </c>
      <c r="E7" s="24">
        <v>157</v>
      </c>
    </row>
    <row r="8" spans="1:5" s="5" customFormat="1" ht="15" customHeight="1" x14ac:dyDescent="0.25">
      <c r="A8" s="23"/>
      <c r="B8" s="19"/>
      <c r="C8" s="19"/>
      <c r="D8" s="60"/>
      <c r="E8" s="28"/>
    </row>
    <row r="9" spans="1:5" s="53" customFormat="1" ht="15" customHeight="1" x14ac:dyDescent="0.25">
      <c r="A9" s="23" t="s">
        <v>226</v>
      </c>
      <c r="B9" s="19" t="s">
        <v>10</v>
      </c>
      <c r="C9" s="19">
        <v>4</v>
      </c>
      <c r="D9" s="60" t="s">
        <v>57</v>
      </c>
      <c r="E9" s="24">
        <v>129</v>
      </c>
    </row>
    <row r="11" spans="1:5" s="53" customFormat="1" ht="15" customHeight="1" x14ac:dyDescent="0.25">
      <c r="A11" s="23" t="s">
        <v>227</v>
      </c>
      <c r="B11" s="19" t="s">
        <v>10</v>
      </c>
      <c r="C11" s="19">
        <v>4</v>
      </c>
      <c r="D11" s="60" t="s">
        <v>57</v>
      </c>
      <c r="E11" s="24">
        <v>137</v>
      </c>
    </row>
    <row r="12" spans="1:5" s="1" customFormat="1" ht="15.75" customHeight="1" x14ac:dyDescent="0.3">
      <c r="A12" s="11"/>
      <c r="B12" s="23"/>
      <c r="C12" s="4"/>
      <c r="D12" s="4"/>
      <c r="E12" s="4"/>
    </row>
    <row r="13" spans="1:5" s="1" customFormat="1" ht="15.75" customHeight="1" x14ac:dyDescent="0.3">
      <c r="A13" s="11" t="s">
        <v>252</v>
      </c>
      <c r="B13" s="23"/>
      <c r="C13" s="4"/>
      <c r="D13" s="4"/>
      <c r="E13" s="4"/>
    </row>
    <row r="14" spans="1:5" s="1" customFormat="1" ht="15.75" customHeight="1" x14ac:dyDescent="0.3">
      <c r="A14" s="11" t="s">
        <v>228</v>
      </c>
      <c r="B14" s="23"/>
      <c r="C14" s="4"/>
      <c r="D14" s="4"/>
      <c r="E14" s="4"/>
    </row>
    <row r="15" spans="1:5" s="1" customFormat="1" ht="15.75" customHeight="1" x14ac:dyDescent="0.3">
      <c r="A15" s="11"/>
      <c r="B15" s="23"/>
      <c r="C15" s="4"/>
      <c r="D15" s="4"/>
      <c r="E15" s="4"/>
    </row>
    <row r="16" spans="1:5" s="1" customFormat="1" ht="15.75" customHeight="1" x14ac:dyDescent="0.25">
      <c r="A16" s="23" t="s">
        <v>223</v>
      </c>
      <c r="B16" s="19" t="s">
        <v>301</v>
      </c>
      <c r="C16" s="1">
        <v>4</v>
      </c>
      <c r="D16" s="1" t="s">
        <v>57</v>
      </c>
      <c r="E16" s="1">
        <v>11</v>
      </c>
    </row>
    <row r="17" spans="1:5" s="53" customFormat="1" ht="15" customHeight="1" x14ac:dyDescent="0.25">
      <c r="A17" s="23"/>
      <c r="B17" s="19" t="s">
        <v>272</v>
      </c>
      <c r="C17" s="19">
        <v>4</v>
      </c>
      <c r="D17" s="60" t="s">
        <v>57</v>
      </c>
      <c r="E17" s="24">
        <v>0</v>
      </c>
    </row>
    <row r="18" spans="1:5" s="53" customFormat="1" ht="15" customHeight="1" x14ac:dyDescent="0.25">
      <c r="A18" s="23"/>
      <c r="B18" s="19" t="s">
        <v>10</v>
      </c>
      <c r="C18" s="19">
        <v>4</v>
      </c>
      <c r="D18" s="60" t="s">
        <v>57</v>
      </c>
      <c r="E18" s="24">
        <v>54</v>
      </c>
    </row>
    <row r="19" spans="1:5" s="5" customFormat="1" ht="15" customHeight="1" x14ac:dyDescent="0.25">
      <c r="A19" s="4"/>
      <c r="B19" s="19"/>
      <c r="C19" s="1"/>
      <c r="D19" s="7"/>
      <c r="E19" s="28"/>
    </row>
    <row r="20" spans="1:5" s="53" customFormat="1" ht="15" customHeight="1" x14ac:dyDescent="0.25">
      <c r="A20" s="23" t="s">
        <v>224</v>
      </c>
      <c r="B20" s="19" t="s">
        <v>10</v>
      </c>
      <c r="C20" s="19">
        <v>4</v>
      </c>
      <c r="D20" s="60" t="s">
        <v>57</v>
      </c>
      <c r="E20" s="24">
        <v>13</v>
      </c>
    </row>
    <row r="21" spans="1:5" s="5" customFormat="1" ht="15" customHeight="1" x14ac:dyDescent="0.25">
      <c r="A21" s="4"/>
      <c r="B21" s="19"/>
      <c r="C21" s="1"/>
      <c r="D21" s="7"/>
      <c r="E21" s="28"/>
    </row>
    <row r="22" spans="1:5" s="53" customFormat="1" ht="15" customHeight="1" x14ac:dyDescent="0.25">
      <c r="A22" s="23" t="s">
        <v>225</v>
      </c>
      <c r="B22" s="19" t="s">
        <v>10</v>
      </c>
      <c r="C22" s="19">
        <v>4</v>
      </c>
      <c r="D22" s="60" t="s">
        <v>57</v>
      </c>
      <c r="E22" s="24">
        <v>15</v>
      </c>
    </row>
    <row r="23" spans="1:5" s="5" customFormat="1" ht="15" customHeight="1" x14ac:dyDescent="0.25">
      <c r="A23" s="4"/>
      <c r="B23" s="19"/>
      <c r="C23" s="1"/>
      <c r="D23" s="7"/>
      <c r="E23" s="28"/>
    </row>
    <row r="24" spans="1:5" s="53" customFormat="1" ht="15" customHeight="1" x14ac:dyDescent="0.25">
      <c r="A24" s="23" t="s">
        <v>229</v>
      </c>
      <c r="B24" s="19" t="s">
        <v>10</v>
      </c>
      <c r="C24" s="19">
        <v>4</v>
      </c>
      <c r="D24" s="60" t="s">
        <v>57</v>
      </c>
      <c r="E24" s="24">
        <v>20</v>
      </c>
    </row>
    <row r="25" spans="1:5" s="5" customFormat="1" ht="15" customHeight="1" x14ac:dyDescent="0.25">
      <c r="A25" s="4"/>
      <c r="B25" s="19"/>
      <c r="C25" s="1"/>
      <c r="D25" s="7"/>
      <c r="E25" s="28"/>
    </row>
    <row r="26" spans="1:5" s="5" customFormat="1" ht="15" customHeight="1" x14ac:dyDescent="0.25">
      <c r="A26" s="4" t="s">
        <v>236</v>
      </c>
      <c r="B26" s="19" t="s">
        <v>10</v>
      </c>
      <c r="C26" s="1">
        <v>4</v>
      </c>
      <c r="D26" s="7" t="s">
        <v>57</v>
      </c>
      <c r="E26" s="28">
        <v>19</v>
      </c>
    </row>
    <row r="27" spans="1:5" s="5" customFormat="1" ht="15" customHeight="1" x14ac:dyDescent="0.25">
      <c r="A27" s="4"/>
      <c r="B27" s="19"/>
      <c r="C27" s="1"/>
      <c r="D27" s="7"/>
      <c r="E27" s="28"/>
    </row>
    <row r="28" spans="1:5" s="5" customFormat="1" ht="15" customHeight="1" x14ac:dyDescent="0.25">
      <c r="A28" s="4" t="s">
        <v>243</v>
      </c>
      <c r="B28" s="19" t="s">
        <v>10</v>
      </c>
      <c r="C28" s="1">
        <v>4</v>
      </c>
      <c r="D28" s="7" t="s">
        <v>57</v>
      </c>
      <c r="E28" s="28">
        <v>14</v>
      </c>
    </row>
    <row r="29" spans="1:5" s="5" customFormat="1" ht="15" customHeight="1" x14ac:dyDescent="0.25">
      <c r="A29" s="4"/>
      <c r="B29" s="19"/>
      <c r="C29" s="1"/>
      <c r="D29" s="7"/>
      <c r="E29" s="28"/>
    </row>
    <row r="30" spans="1:5" s="5" customFormat="1" ht="15" customHeight="1" x14ac:dyDescent="0.25">
      <c r="A30" s="4" t="s">
        <v>244</v>
      </c>
      <c r="B30" s="19" t="s">
        <v>10</v>
      </c>
      <c r="C30" s="1">
        <v>4</v>
      </c>
      <c r="D30" s="7" t="s">
        <v>57</v>
      </c>
      <c r="E30" s="28">
        <v>12</v>
      </c>
    </row>
    <row r="31" spans="1:5" s="5" customFormat="1" ht="15" customHeight="1" x14ac:dyDescent="0.25">
      <c r="A31" s="4"/>
      <c r="B31" s="19"/>
      <c r="C31" s="1"/>
      <c r="D31" s="7"/>
      <c r="E31" s="28"/>
    </row>
    <row r="32" spans="1:5" s="5" customFormat="1" ht="15" customHeight="1" x14ac:dyDescent="0.25">
      <c r="A32" s="4" t="s">
        <v>245</v>
      </c>
      <c r="B32" s="19" t="s">
        <v>10</v>
      </c>
      <c r="C32" s="1">
        <v>4</v>
      </c>
      <c r="D32" s="7" t="s">
        <v>57</v>
      </c>
      <c r="E32" s="28">
        <v>2</v>
      </c>
    </row>
    <row r="33" spans="1:5" s="5" customFormat="1" ht="15" customHeight="1" x14ac:dyDescent="0.25">
      <c r="A33" s="4"/>
      <c r="B33" s="19"/>
      <c r="C33" s="1"/>
      <c r="D33" s="7"/>
      <c r="E33" s="28"/>
    </row>
    <row r="34" spans="1:5" s="5" customFormat="1" ht="15" customHeight="1" x14ac:dyDescent="0.25">
      <c r="A34" s="4" t="s">
        <v>246</v>
      </c>
      <c r="B34" s="19" t="s">
        <v>10</v>
      </c>
      <c r="C34" s="1">
        <v>4</v>
      </c>
      <c r="D34" s="7" t="s">
        <v>57</v>
      </c>
      <c r="E34" s="28">
        <v>19</v>
      </c>
    </row>
    <row r="35" spans="1:5" s="5" customFormat="1" ht="15" customHeight="1" x14ac:dyDescent="0.25">
      <c r="A35" s="4"/>
      <c r="B35" s="19"/>
      <c r="C35" s="1"/>
      <c r="D35" s="7"/>
      <c r="E35" s="28"/>
    </row>
    <row r="36" spans="1:5" s="5" customFormat="1" ht="15" customHeight="1" x14ac:dyDescent="0.25">
      <c r="A36" s="4" t="s">
        <v>247</v>
      </c>
      <c r="B36" s="19" t="s">
        <v>10</v>
      </c>
      <c r="C36" s="1">
        <v>4</v>
      </c>
      <c r="D36" s="7" t="s">
        <v>57</v>
      </c>
      <c r="E36" s="28">
        <v>2</v>
      </c>
    </row>
    <row r="37" spans="1:5" s="5" customFormat="1" ht="15" customHeight="1" x14ac:dyDescent="0.25">
      <c r="A37" s="4"/>
      <c r="B37" s="19"/>
      <c r="C37" s="1"/>
      <c r="D37" s="7"/>
      <c r="E37" s="28"/>
    </row>
    <row r="38" spans="1:5" s="5" customFormat="1" ht="15" customHeight="1" x14ac:dyDescent="0.25">
      <c r="A38" s="4" t="s">
        <v>248</v>
      </c>
      <c r="B38" s="19" t="s">
        <v>10</v>
      </c>
      <c r="C38" s="1">
        <v>4</v>
      </c>
      <c r="D38" s="7" t="s">
        <v>57</v>
      </c>
      <c r="E38" s="28">
        <v>11</v>
      </c>
    </row>
    <row r="39" spans="1:5" s="5" customFormat="1" ht="15" customHeight="1" x14ac:dyDescent="0.25">
      <c r="A39" s="4"/>
      <c r="B39" s="19"/>
      <c r="C39" s="1"/>
      <c r="D39" s="7"/>
      <c r="E39" s="28"/>
    </row>
    <row r="40" spans="1:5" s="5" customFormat="1" ht="15" customHeight="1" x14ac:dyDescent="0.25">
      <c r="A40" s="4" t="s">
        <v>249</v>
      </c>
      <c r="B40" s="19" t="s">
        <v>10</v>
      </c>
      <c r="C40" s="1">
        <v>4</v>
      </c>
      <c r="D40" s="7" t="s">
        <v>57</v>
      </c>
      <c r="E40" s="28">
        <v>0</v>
      </c>
    </row>
    <row r="41" spans="1:5" s="5" customFormat="1" ht="15" customHeight="1" x14ac:dyDescent="0.25">
      <c r="A41" s="4"/>
      <c r="B41" s="19"/>
      <c r="C41" s="1"/>
      <c r="D41" s="7"/>
      <c r="E41" s="28"/>
    </row>
    <row r="44" spans="1:5" ht="15" customHeight="1" x14ac:dyDescent="0.2"/>
  </sheetData>
  <printOptions horizontalCentered="1" gridLines="1"/>
  <pageMargins left="0.25" right="0.25" top="1.25" bottom="1.5" header="0.5" footer="0.15"/>
  <pageSetup scale="95" orientation="portrait" r:id="rId1"/>
  <headerFooter alignWithMargins="0">
    <oddHeader xml:space="preserve">&amp;LConfidential &amp;C&amp;"Arial,Bold"&amp;16&amp;A
Inventory 
</oddHeader>
    <oddFooter>&amp;L&amp;8Stock items subject to change without notice.
&amp;C&amp;8Panel Warranty 10 years
Finish warranty is dependent upon
 the finish and/ or the color
Please confirm available warranty&amp;R&amp;8Confidential 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12"/>
  <sheetViews>
    <sheetView workbookViewId="0">
      <pane xSplit="7" topLeftCell="H1" activePane="topRight" state="frozen"/>
      <selection activeCell="AK11" sqref="AK11"/>
      <selection pane="topRight" activeCell="E13" sqref="E12:E13"/>
    </sheetView>
  </sheetViews>
  <sheetFormatPr defaultRowHeight="15" x14ac:dyDescent="0.25"/>
  <cols>
    <col min="1" max="1" width="22" bestFit="1" customWidth="1"/>
    <col min="2" max="2" width="23" style="5" customWidth="1"/>
    <col min="3" max="3" width="5.5703125" style="5" customWidth="1"/>
    <col min="4" max="4" width="11.5703125" style="5" customWidth="1"/>
    <col min="5" max="5" width="21.5703125" style="5" customWidth="1"/>
    <col min="6" max="6" width="4.140625" style="5" customWidth="1"/>
    <col min="7" max="7" width="4.7109375" style="5" customWidth="1"/>
    <col min="8" max="8" width="10.140625" style="1" customWidth="1"/>
  </cols>
  <sheetData>
    <row r="1" spans="1:8" s="1" customFormat="1" ht="18.75" customHeight="1" x14ac:dyDescent="0.3">
      <c r="A1" s="11" t="s">
        <v>0</v>
      </c>
      <c r="B1" s="4" t="s">
        <v>1</v>
      </c>
      <c r="C1" s="4" t="s">
        <v>143</v>
      </c>
      <c r="D1" s="4" t="s">
        <v>144</v>
      </c>
      <c r="E1" s="4"/>
      <c r="F1" s="4" t="s">
        <v>55</v>
      </c>
      <c r="G1" s="4" t="s">
        <v>54</v>
      </c>
      <c r="H1" s="4" t="s">
        <v>4</v>
      </c>
    </row>
    <row r="2" spans="1:8" s="1" customFormat="1" x14ac:dyDescent="0.25">
      <c r="A2" s="9"/>
      <c r="H2" s="4"/>
    </row>
    <row r="3" spans="1:8" x14ac:dyDescent="0.25">
      <c r="H3" s="4"/>
    </row>
    <row r="4" spans="1:8" ht="15" customHeight="1" x14ac:dyDescent="0.25">
      <c r="A4" s="4" t="s">
        <v>134</v>
      </c>
      <c r="B4" s="1" t="s">
        <v>33</v>
      </c>
      <c r="C4" s="1">
        <v>38</v>
      </c>
      <c r="D4" s="1">
        <v>196</v>
      </c>
      <c r="E4" s="1" t="s">
        <v>153</v>
      </c>
      <c r="F4" s="1">
        <v>4</v>
      </c>
      <c r="G4" s="1" t="s">
        <v>56</v>
      </c>
      <c r="H4" s="28">
        <v>93</v>
      </c>
    </row>
    <row r="5" spans="1:8" ht="15" customHeight="1" x14ac:dyDescent="0.25">
      <c r="A5" s="5"/>
      <c r="B5" s="1"/>
      <c r="C5" s="1"/>
      <c r="D5" s="1"/>
      <c r="E5" s="1"/>
      <c r="F5" s="1"/>
      <c r="G5" s="7"/>
    </row>
    <row r="6" spans="1:8" x14ac:dyDescent="0.25">
      <c r="A6" s="4" t="s">
        <v>32</v>
      </c>
      <c r="B6" s="1" t="s">
        <v>31</v>
      </c>
      <c r="C6" s="1">
        <v>39.369999999999997</v>
      </c>
      <c r="D6" s="1">
        <v>146</v>
      </c>
      <c r="E6" s="1" t="s">
        <v>154</v>
      </c>
      <c r="F6" s="1">
        <v>4</v>
      </c>
      <c r="G6" s="7" t="s">
        <v>57</v>
      </c>
      <c r="H6" s="28">
        <v>173</v>
      </c>
    </row>
    <row r="7" spans="1:8" ht="15" customHeight="1" x14ac:dyDescent="0.25">
      <c r="H7" s="4"/>
    </row>
    <row r="8" spans="1:8" x14ac:dyDescent="0.25">
      <c r="A8" s="4" t="s">
        <v>140</v>
      </c>
      <c r="B8" s="1" t="s">
        <v>141</v>
      </c>
      <c r="C8" s="1">
        <v>38</v>
      </c>
      <c r="D8" s="1">
        <v>146</v>
      </c>
      <c r="E8" s="1" t="s">
        <v>155</v>
      </c>
      <c r="F8" s="5">
        <v>4</v>
      </c>
      <c r="G8" s="7" t="s">
        <v>57</v>
      </c>
      <c r="H8" s="28">
        <v>934</v>
      </c>
    </row>
    <row r="9" spans="1:8" x14ac:dyDescent="0.25">
      <c r="A9" s="4"/>
      <c r="B9" s="1"/>
      <c r="C9" s="1"/>
      <c r="D9" s="1"/>
      <c r="E9" s="1"/>
      <c r="G9" s="7"/>
      <c r="H9" s="4"/>
    </row>
    <row r="10" spans="1:8" x14ac:dyDescent="0.25">
      <c r="B10" s="1"/>
      <c r="C10" s="1"/>
      <c r="D10" s="1"/>
      <c r="E10" s="1"/>
      <c r="G10" s="7"/>
    </row>
    <row r="11" spans="1:8" ht="15" customHeight="1" x14ac:dyDescent="0.25">
      <c r="A11" s="4"/>
      <c r="B11" s="1"/>
      <c r="C11" s="1"/>
      <c r="D11" s="1"/>
      <c r="E11" s="1"/>
      <c r="G11" s="7"/>
      <c r="H11" s="4"/>
    </row>
    <row r="12" spans="1:8" ht="15" customHeight="1" x14ac:dyDescent="0.25"/>
  </sheetData>
  <phoneticPr fontId="1" type="noConversion"/>
  <printOptions horizontalCentered="1" gridLines="1"/>
  <pageMargins left="0.25" right="0.25" top="1.25" bottom="1.5" header="0.5" footer="0.15"/>
  <pageSetup scale="95" orientation="portrait" r:id="rId1"/>
  <headerFooter alignWithMargins="0">
    <oddHeader xml:space="preserve">&amp;LConfidential &amp;C&amp;"Arial,Bold"&amp;16&amp;A
Inventory 
</oddHeader>
    <oddFooter>&amp;L&amp;8Stock items subject to change without notice.
&amp;C&amp;8Panel Warranty 10 years
Finish warranty is dependent upon
 the finish and/ or the color
Please confirm available warranty&amp;R&amp;8Confidential 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32"/>
  <sheetViews>
    <sheetView zoomScaleNormal="100" workbookViewId="0">
      <pane xSplit="2" topLeftCell="C1" activePane="topRight" state="frozen"/>
      <selection activeCell="AK11" sqref="AK11"/>
      <selection pane="topRight" activeCell="J20" sqref="J20"/>
    </sheetView>
  </sheetViews>
  <sheetFormatPr defaultRowHeight="15" x14ac:dyDescent="0.25"/>
  <cols>
    <col min="1" max="1" width="46.7109375" style="87" bestFit="1" customWidth="1"/>
    <col min="2" max="2" width="29.7109375" style="73" customWidth="1"/>
    <col min="3" max="3" width="4.140625" style="73" bestFit="1" customWidth="1"/>
    <col min="4" max="4" width="4.7109375" style="73" bestFit="1" customWidth="1"/>
    <col min="5" max="5" width="8.7109375" style="73" customWidth="1"/>
    <col min="6" max="16384" width="9.140625" style="87"/>
  </cols>
  <sheetData>
    <row r="1" spans="1:5" s="62" customFormat="1" ht="18" customHeight="1" x14ac:dyDescent="0.3">
      <c r="A1" s="67" t="s">
        <v>0</v>
      </c>
      <c r="B1" s="68" t="s">
        <v>1</v>
      </c>
      <c r="C1" s="68" t="s">
        <v>55</v>
      </c>
      <c r="D1" s="68" t="s">
        <v>54</v>
      </c>
      <c r="E1" s="68" t="s">
        <v>4</v>
      </c>
    </row>
    <row r="2" spans="1:5" s="62" customFormat="1" x14ac:dyDescent="0.25">
      <c r="A2" s="69"/>
      <c r="E2" s="70"/>
    </row>
    <row r="3" spans="1:5" x14ac:dyDescent="0.25">
      <c r="E3" s="68"/>
    </row>
    <row r="4" spans="1:5" s="66" customFormat="1" ht="15" customHeight="1" x14ac:dyDescent="0.25">
      <c r="A4" s="61" t="s">
        <v>282</v>
      </c>
      <c r="B4" s="63" t="s">
        <v>8</v>
      </c>
      <c r="C4" s="63">
        <v>4</v>
      </c>
      <c r="D4" s="74" t="s">
        <v>57</v>
      </c>
      <c r="E4" s="65">
        <v>40</v>
      </c>
    </row>
    <row r="5" spans="1:5" s="75" customFormat="1" ht="15" customHeight="1" x14ac:dyDescent="0.25">
      <c r="A5" s="63"/>
      <c r="B5" s="63"/>
      <c r="C5" s="63"/>
      <c r="D5" s="63"/>
      <c r="E5" s="61"/>
    </row>
    <row r="6" spans="1:5" s="88" customFormat="1" x14ac:dyDescent="0.25">
      <c r="A6" s="61" t="s">
        <v>86</v>
      </c>
      <c r="B6" s="63" t="s">
        <v>10</v>
      </c>
      <c r="C6" s="63">
        <v>4</v>
      </c>
      <c r="D6" s="74" t="s">
        <v>57</v>
      </c>
      <c r="E6" s="65">
        <v>30</v>
      </c>
    </row>
    <row r="7" spans="1:5" x14ac:dyDescent="0.25">
      <c r="A7" s="62"/>
      <c r="B7" s="62"/>
      <c r="C7" s="62"/>
      <c r="D7" s="62"/>
      <c r="E7" s="68"/>
    </row>
    <row r="8" spans="1:5" s="88" customFormat="1" x14ac:dyDescent="0.25">
      <c r="A8" s="61" t="s">
        <v>210</v>
      </c>
      <c r="B8" s="63" t="s">
        <v>10</v>
      </c>
      <c r="C8" s="63">
        <v>4</v>
      </c>
      <c r="D8" s="74" t="s">
        <v>57</v>
      </c>
      <c r="E8" s="65">
        <v>104</v>
      </c>
    </row>
    <row r="9" spans="1:5" x14ac:dyDescent="0.25">
      <c r="A9" s="62"/>
      <c r="B9" s="62"/>
      <c r="C9" s="62"/>
      <c r="D9" s="62"/>
      <c r="E9" s="68"/>
    </row>
    <row r="10" spans="1:5" s="88" customFormat="1" x14ac:dyDescent="0.25">
      <c r="A10" s="61" t="s">
        <v>142</v>
      </c>
      <c r="B10" s="63" t="s">
        <v>10</v>
      </c>
      <c r="C10" s="63">
        <v>4</v>
      </c>
      <c r="D10" s="74" t="s">
        <v>57</v>
      </c>
      <c r="E10" s="65">
        <v>83</v>
      </c>
    </row>
    <row r="11" spans="1:5" x14ac:dyDescent="0.25">
      <c r="A11" s="62"/>
      <c r="B11" s="62"/>
      <c r="C11" s="62"/>
      <c r="D11" s="62"/>
      <c r="E11" s="68"/>
    </row>
    <row r="12" spans="1:5" x14ac:dyDescent="0.25">
      <c r="A12" s="68" t="s">
        <v>302</v>
      </c>
      <c r="B12" s="62" t="s">
        <v>303</v>
      </c>
      <c r="C12" s="62">
        <v>3</v>
      </c>
      <c r="D12" s="62" t="s">
        <v>56</v>
      </c>
      <c r="E12" s="65">
        <v>0</v>
      </c>
    </row>
    <row r="13" spans="1:5" x14ac:dyDescent="0.25">
      <c r="A13" s="62"/>
      <c r="B13" s="62"/>
      <c r="C13" s="62"/>
      <c r="D13" s="62"/>
      <c r="E13" s="68"/>
    </row>
    <row r="14" spans="1:5" s="88" customFormat="1" x14ac:dyDescent="0.25">
      <c r="A14" s="61" t="s">
        <v>262</v>
      </c>
      <c r="B14" s="63" t="s">
        <v>10</v>
      </c>
      <c r="C14" s="63">
        <v>4</v>
      </c>
      <c r="D14" s="74" t="s">
        <v>57</v>
      </c>
      <c r="E14" s="65">
        <v>280</v>
      </c>
    </row>
    <row r="15" spans="1:5" x14ac:dyDescent="0.25">
      <c r="A15" s="62"/>
      <c r="B15" s="62"/>
      <c r="C15" s="62"/>
      <c r="D15" s="62"/>
      <c r="E15" s="68"/>
    </row>
    <row r="16" spans="1:5" s="88" customFormat="1" x14ac:dyDescent="0.25">
      <c r="A16" s="61" t="s">
        <v>253</v>
      </c>
      <c r="B16" s="63" t="s">
        <v>10</v>
      </c>
      <c r="C16" s="63">
        <v>4</v>
      </c>
      <c r="D16" s="74" t="s">
        <v>57</v>
      </c>
      <c r="E16" s="65">
        <v>89</v>
      </c>
    </row>
    <row r="17" spans="1:5" x14ac:dyDescent="0.25">
      <c r="A17" s="62"/>
      <c r="B17" s="62"/>
      <c r="C17" s="62"/>
      <c r="D17" s="62"/>
      <c r="E17" s="68"/>
    </row>
    <row r="18" spans="1:5" s="88" customFormat="1" x14ac:dyDescent="0.25">
      <c r="A18" s="61" t="s">
        <v>276</v>
      </c>
      <c r="B18" s="63" t="s">
        <v>10</v>
      </c>
      <c r="C18" s="63">
        <v>4</v>
      </c>
      <c r="D18" s="74" t="s">
        <v>57</v>
      </c>
      <c r="E18" s="65">
        <v>29</v>
      </c>
    </row>
    <row r="19" spans="1:5" x14ac:dyDescent="0.25">
      <c r="A19" s="62"/>
      <c r="B19" s="62"/>
      <c r="C19" s="62"/>
      <c r="D19" s="62"/>
      <c r="E19" s="68"/>
    </row>
    <row r="20" spans="1:5" s="88" customFormat="1" x14ac:dyDescent="0.25">
      <c r="A20" s="61" t="s">
        <v>254</v>
      </c>
      <c r="B20" s="63" t="s">
        <v>10</v>
      </c>
      <c r="C20" s="63">
        <v>4</v>
      </c>
      <c r="D20" s="74" t="s">
        <v>57</v>
      </c>
      <c r="E20" s="65">
        <v>-3</v>
      </c>
    </row>
    <row r="21" spans="1:5" x14ac:dyDescent="0.25">
      <c r="A21" s="62"/>
      <c r="B21" s="62"/>
      <c r="C21" s="62"/>
      <c r="D21" s="62"/>
      <c r="E21" s="68"/>
    </row>
    <row r="22" spans="1:5" s="88" customFormat="1" x14ac:dyDescent="0.25">
      <c r="A22" s="61" t="s">
        <v>255</v>
      </c>
      <c r="B22" s="63" t="s">
        <v>10</v>
      </c>
      <c r="C22" s="63">
        <v>4</v>
      </c>
      <c r="D22" s="74" t="s">
        <v>57</v>
      </c>
      <c r="E22" s="65">
        <v>115</v>
      </c>
    </row>
    <row r="23" spans="1:5" x14ac:dyDescent="0.25">
      <c r="A23" s="62"/>
      <c r="B23" s="62"/>
      <c r="C23" s="62"/>
      <c r="D23" s="62"/>
      <c r="E23" s="68"/>
    </row>
    <row r="24" spans="1:5" s="88" customFormat="1" x14ac:dyDescent="0.25">
      <c r="A24" s="61" t="s">
        <v>250</v>
      </c>
      <c r="B24" s="63" t="s">
        <v>10</v>
      </c>
      <c r="C24" s="63">
        <v>4</v>
      </c>
      <c r="D24" s="63" t="s">
        <v>56</v>
      </c>
      <c r="E24" s="65">
        <v>253</v>
      </c>
    </row>
    <row r="25" spans="1:5" x14ac:dyDescent="0.25">
      <c r="A25" s="62"/>
      <c r="B25" s="63" t="s">
        <v>10</v>
      </c>
      <c r="C25" s="62">
        <v>4</v>
      </c>
      <c r="D25" s="89" t="s">
        <v>57</v>
      </c>
      <c r="E25" s="72">
        <v>34</v>
      </c>
    </row>
    <row r="26" spans="1:5" x14ac:dyDescent="0.25">
      <c r="A26" s="62"/>
      <c r="B26" s="62"/>
      <c r="C26" s="62"/>
      <c r="D26" s="62"/>
      <c r="E26" s="68"/>
    </row>
    <row r="27" spans="1:5" x14ac:dyDescent="0.25">
      <c r="A27" s="68" t="s">
        <v>87</v>
      </c>
      <c r="B27" s="62" t="s">
        <v>10</v>
      </c>
      <c r="C27" s="62">
        <v>4</v>
      </c>
      <c r="D27" s="79" t="s">
        <v>57</v>
      </c>
      <c r="E27" s="72">
        <v>378</v>
      </c>
    </row>
    <row r="28" spans="1:5" x14ac:dyDescent="0.25">
      <c r="A28" s="78" t="s">
        <v>275</v>
      </c>
      <c r="B28" s="73" t="s">
        <v>258</v>
      </c>
      <c r="C28" s="62">
        <v>3</v>
      </c>
      <c r="D28" s="73" t="s">
        <v>56</v>
      </c>
      <c r="E28" s="72">
        <v>20</v>
      </c>
    </row>
    <row r="29" spans="1:5" x14ac:dyDescent="0.25">
      <c r="A29" s="85"/>
    </row>
    <row r="32" spans="1:5" ht="15" customHeight="1" x14ac:dyDescent="0.25"/>
  </sheetData>
  <phoneticPr fontId="1" type="noConversion"/>
  <printOptions horizontalCentered="1" gridLines="1"/>
  <pageMargins left="0.25" right="0.25" top="1.25" bottom="1.5" header="0.5" footer="0.15"/>
  <pageSetup scale="95" orientation="portrait" r:id="rId1"/>
  <headerFooter alignWithMargins="0">
    <oddHeader xml:space="preserve">&amp;LConfidential &amp;C&amp;"Arial,Bold"&amp;16&amp;A
Inventory 
</oddHeader>
    <oddFooter>&amp;L&amp;8Stock items subject to change without notice.
&amp;C&amp;8Panel Warranty 10 years
Finish warranty is dependent upon
 the finish and/ or the color
Please confirm available warranty&amp;R&amp;8Confidential 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35"/>
  <sheetViews>
    <sheetView zoomScale="110" zoomScaleNormal="110" zoomScaleSheetLayoutView="100" workbookViewId="0">
      <pane xSplit="4" topLeftCell="E1" activePane="topRight" state="frozen"/>
      <selection activeCell="AK11" sqref="AK11"/>
      <selection pane="topRight" activeCell="I25" sqref="I25"/>
    </sheetView>
  </sheetViews>
  <sheetFormatPr defaultRowHeight="15" x14ac:dyDescent="0.25"/>
  <cols>
    <col min="1" max="1" width="33.140625" bestFit="1" customWidth="1"/>
    <col min="2" max="2" width="20.140625" style="5" customWidth="1"/>
    <col min="3" max="3" width="4.140625" style="5" customWidth="1"/>
    <col min="4" max="4" width="4.7109375" style="5" customWidth="1"/>
    <col min="5" max="5" width="9.85546875" style="5" customWidth="1"/>
  </cols>
  <sheetData>
    <row r="1" spans="1:5" s="1" customFormat="1" ht="18" customHeight="1" x14ac:dyDescent="0.3">
      <c r="A1" s="11" t="s">
        <v>0</v>
      </c>
      <c r="B1" s="4" t="s">
        <v>1</v>
      </c>
      <c r="C1" s="4" t="s">
        <v>55</v>
      </c>
      <c r="D1" s="4" t="s">
        <v>54</v>
      </c>
      <c r="E1" s="4" t="s">
        <v>4</v>
      </c>
    </row>
    <row r="2" spans="1:5" s="1" customFormat="1" ht="18.75" customHeight="1" x14ac:dyDescent="0.25">
      <c r="A2" s="9"/>
      <c r="E2" s="10"/>
    </row>
    <row r="3" spans="1:5" s="64" customFormat="1" ht="15" customHeight="1" x14ac:dyDescent="0.25">
      <c r="A3" s="23" t="s">
        <v>50</v>
      </c>
      <c r="B3" s="19" t="s">
        <v>17</v>
      </c>
      <c r="C3" s="19"/>
      <c r="D3" s="19"/>
      <c r="E3" s="24">
        <v>58</v>
      </c>
    </row>
    <row r="4" spans="1:5" s="64" customFormat="1" x14ac:dyDescent="0.25">
      <c r="A4" s="23" t="s">
        <v>192</v>
      </c>
      <c r="B4" s="19" t="s">
        <v>17</v>
      </c>
      <c r="C4" s="19"/>
      <c r="D4" s="19"/>
      <c r="E4" s="24">
        <v>203</v>
      </c>
    </row>
    <row r="5" spans="1:5" s="64" customFormat="1" x14ac:dyDescent="0.25">
      <c r="A5" s="23" t="s">
        <v>59</v>
      </c>
      <c r="B5" s="19" t="s">
        <v>17</v>
      </c>
      <c r="C5" s="19"/>
      <c r="D5" s="19"/>
      <c r="E5" s="24">
        <v>184</v>
      </c>
    </row>
    <row r="6" spans="1:5" s="64" customFormat="1" x14ac:dyDescent="0.25">
      <c r="A6" s="23" t="s">
        <v>88</v>
      </c>
      <c r="B6" s="19" t="s">
        <v>17</v>
      </c>
      <c r="C6" s="19"/>
      <c r="D6" s="19"/>
      <c r="E6" s="24">
        <v>44</v>
      </c>
    </row>
    <row r="7" spans="1:5" s="64" customFormat="1" x14ac:dyDescent="0.25">
      <c r="A7" s="23" t="s">
        <v>135</v>
      </c>
      <c r="B7" s="19" t="s">
        <v>17</v>
      </c>
      <c r="C7" s="19"/>
      <c r="D7" s="19"/>
      <c r="E7" s="24">
        <v>81</v>
      </c>
    </row>
    <row r="8" spans="1:5" s="64" customFormat="1" x14ac:dyDescent="0.25">
      <c r="A8" s="23" t="s">
        <v>169</v>
      </c>
      <c r="B8" s="19" t="s">
        <v>17</v>
      </c>
      <c r="C8" s="19"/>
      <c r="D8" s="19"/>
      <c r="E8" s="24">
        <v>181</v>
      </c>
    </row>
    <row r="9" spans="1:5" s="64" customFormat="1" x14ac:dyDescent="0.25">
      <c r="A9" s="23" t="s">
        <v>119</v>
      </c>
      <c r="B9" s="19" t="s">
        <v>17</v>
      </c>
      <c r="C9" s="19"/>
      <c r="D9" s="19"/>
      <c r="E9" s="24">
        <v>13</v>
      </c>
    </row>
    <row r="10" spans="1:5" s="64" customFormat="1" x14ac:dyDescent="0.25">
      <c r="A10" s="23" t="s">
        <v>63</v>
      </c>
      <c r="B10" s="19" t="s">
        <v>17</v>
      </c>
      <c r="C10" s="19"/>
      <c r="D10" s="19"/>
      <c r="E10" s="24">
        <v>110</v>
      </c>
    </row>
    <row r="11" spans="1:5" s="64" customFormat="1" x14ac:dyDescent="0.25">
      <c r="A11" s="23" t="s">
        <v>89</v>
      </c>
      <c r="B11" s="19" t="s">
        <v>17</v>
      </c>
      <c r="C11" s="19"/>
      <c r="D11" s="19"/>
      <c r="E11" s="24">
        <v>105</v>
      </c>
    </row>
    <row r="12" spans="1:5" s="64" customFormat="1" x14ac:dyDescent="0.25">
      <c r="A12" s="23" t="s">
        <v>201</v>
      </c>
      <c r="B12" s="19" t="s">
        <v>17</v>
      </c>
      <c r="C12" s="19"/>
      <c r="D12" s="19"/>
      <c r="E12" s="24">
        <v>0</v>
      </c>
    </row>
    <row r="13" spans="1:5" s="64" customFormat="1" x14ac:dyDescent="0.25">
      <c r="A13" s="23" t="s">
        <v>109</v>
      </c>
      <c r="B13" s="19" t="s">
        <v>17</v>
      </c>
      <c r="C13" s="19"/>
      <c r="D13" s="19"/>
      <c r="E13" s="24">
        <v>119</v>
      </c>
    </row>
    <row r="14" spans="1:5" s="64" customFormat="1" x14ac:dyDescent="0.25">
      <c r="A14" s="23" t="s">
        <v>211</v>
      </c>
      <c r="B14" s="19" t="s">
        <v>17</v>
      </c>
      <c r="C14" s="19"/>
      <c r="D14" s="19"/>
      <c r="E14" s="24">
        <v>107</v>
      </c>
    </row>
    <row r="15" spans="1:5" s="64" customFormat="1" x14ac:dyDescent="0.25">
      <c r="A15" s="23" t="s">
        <v>136</v>
      </c>
      <c r="B15" s="19" t="s">
        <v>17</v>
      </c>
      <c r="C15" s="19"/>
      <c r="D15" s="19"/>
      <c r="E15" s="24">
        <v>97</v>
      </c>
    </row>
    <row r="16" spans="1:5" s="64" customFormat="1" x14ac:dyDescent="0.25">
      <c r="A16" s="23" t="s">
        <v>110</v>
      </c>
      <c r="B16" s="19" t="s">
        <v>17</v>
      </c>
      <c r="C16" s="19"/>
      <c r="D16" s="19"/>
      <c r="E16" s="24">
        <v>122</v>
      </c>
    </row>
    <row r="17" spans="1:5" s="64" customFormat="1" x14ac:dyDescent="0.25">
      <c r="A17" s="23" t="s">
        <v>104</v>
      </c>
      <c r="B17" s="19" t="s">
        <v>17</v>
      </c>
      <c r="C17" s="19"/>
      <c r="D17" s="19"/>
      <c r="E17" s="24">
        <v>108</v>
      </c>
    </row>
    <row r="18" spans="1:5" s="64" customFormat="1" x14ac:dyDescent="0.25">
      <c r="A18" s="23" t="s">
        <v>172</v>
      </c>
      <c r="B18" s="19" t="s">
        <v>17</v>
      </c>
      <c r="C18" s="19"/>
      <c r="D18" s="19"/>
      <c r="E18" s="24">
        <v>166</v>
      </c>
    </row>
    <row r="19" spans="1:5" s="64" customFormat="1" x14ac:dyDescent="0.25">
      <c r="A19" s="23" t="s">
        <v>122</v>
      </c>
      <c r="B19" s="19" t="s">
        <v>17</v>
      </c>
      <c r="C19" s="19"/>
      <c r="D19" s="19"/>
      <c r="E19" s="24">
        <v>90</v>
      </c>
    </row>
    <row r="20" spans="1:5" s="64" customFormat="1" x14ac:dyDescent="0.25">
      <c r="A20" s="23" t="s">
        <v>259</v>
      </c>
      <c r="B20" s="19" t="s">
        <v>17</v>
      </c>
      <c r="C20" s="19"/>
      <c r="D20" s="19"/>
      <c r="E20" s="24">
        <v>16</v>
      </c>
    </row>
    <row r="21" spans="1:5" s="64" customFormat="1" x14ac:dyDescent="0.25">
      <c r="A21" s="23" t="s">
        <v>73</v>
      </c>
      <c r="B21" s="19" t="s">
        <v>17</v>
      </c>
      <c r="C21" s="19"/>
      <c r="D21" s="19"/>
      <c r="E21" s="24">
        <v>48</v>
      </c>
    </row>
    <row r="22" spans="1:5" s="64" customFormat="1" x14ac:dyDescent="0.25">
      <c r="A22" s="23" t="s">
        <v>190</v>
      </c>
      <c r="B22" s="19" t="s">
        <v>17</v>
      </c>
      <c r="C22" s="19"/>
      <c r="D22" s="19"/>
      <c r="E22" s="24">
        <v>208</v>
      </c>
    </row>
    <row r="23" spans="1:5" s="64" customFormat="1" x14ac:dyDescent="0.25">
      <c r="A23" s="23" t="s">
        <v>111</v>
      </c>
      <c r="B23" s="19" t="s">
        <v>17</v>
      </c>
      <c r="C23" s="19"/>
      <c r="D23" s="19"/>
      <c r="E23" s="24">
        <v>149</v>
      </c>
    </row>
    <row r="24" spans="1:5" s="64" customFormat="1" x14ac:dyDescent="0.25">
      <c r="A24" s="23" t="s">
        <v>76</v>
      </c>
      <c r="B24" s="19" t="s">
        <v>17</v>
      </c>
      <c r="C24" s="19"/>
      <c r="D24" s="19"/>
      <c r="E24" s="24">
        <v>202</v>
      </c>
    </row>
    <row r="25" spans="1:5" s="64" customFormat="1" x14ac:dyDescent="0.25">
      <c r="A25" s="23" t="s">
        <v>112</v>
      </c>
      <c r="B25" s="19" t="s">
        <v>17</v>
      </c>
      <c r="C25" s="19"/>
      <c r="D25" s="19"/>
      <c r="E25" s="24">
        <v>21</v>
      </c>
    </row>
    <row r="26" spans="1:5" s="64" customFormat="1" x14ac:dyDescent="0.25">
      <c r="A26" s="23" t="s">
        <v>113</v>
      </c>
      <c r="B26" s="19" t="s">
        <v>17</v>
      </c>
      <c r="C26" s="19"/>
      <c r="D26" s="19"/>
      <c r="E26" s="24">
        <v>21</v>
      </c>
    </row>
    <row r="27" spans="1:5" s="64" customFormat="1" x14ac:dyDescent="0.25">
      <c r="A27" s="23" t="s">
        <v>261</v>
      </c>
      <c r="B27" s="19" t="s">
        <v>17</v>
      </c>
      <c r="C27" s="19"/>
      <c r="D27" s="19"/>
      <c r="E27" s="24">
        <v>90</v>
      </c>
    </row>
    <row r="28" spans="1:5" s="64" customFormat="1" x14ac:dyDescent="0.25">
      <c r="A28" s="23" t="s">
        <v>90</v>
      </c>
      <c r="B28" s="19" t="s">
        <v>17</v>
      </c>
      <c r="C28" s="19"/>
      <c r="D28" s="19"/>
      <c r="E28" s="24">
        <v>210</v>
      </c>
    </row>
    <row r="29" spans="1:5" x14ac:dyDescent="0.25">
      <c r="A29" s="4" t="s">
        <v>84</v>
      </c>
      <c r="B29" s="1" t="s">
        <v>17</v>
      </c>
      <c r="C29" s="1"/>
      <c r="D29" s="1"/>
      <c r="E29" s="28">
        <v>139</v>
      </c>
    </row>
    <row r="30" spans="1:5" x14ac:dyDescent="0.25">
      <c r="A30" s="4" t="s">
        <v>114</v>
      </c>
      <c r="B30" s="1" t="s">
        <v>17</v>
      </c>
      <c r="C30" s="1"/>
      <c r="D30" s="1"/>
      <c r="E30" s="28">
        <v>189</v>
      </c>
    </row>
    <row r="31" spans="1:5" x14ac:dyDescent="0.25">
      <c r="A31" s="4" t="s">
        <v>241</v>
      </c>
      <c r="B31" s="1" t="s">
        <v>17</v>
      </c>
      <c r="C31" s="1"/>
      <c r="D31" s="1"/>
      <c r="E31" s="28">
        <v>59</v>
      </c>
    </row>
    <row r="35" ht="15" customHeight="1" x14ac:dyDescent="0.25"/>
  </sheetData>
  <phoneticPr fontId="1" type="noConversion"/>
  <printOptions horizontalCentered="1" gridLines="1"/>
  <pageMargins left="0.25" right="0.25" top="1.25" bottom="1.5" header="0.5" footer="0.15"/>
  <pageSetup scale="95" orientation="portrait" r:id="rId1"/>
  <headerFooter alignWithMargins="0">
    <oddHeader xml:space="preserve">&amp;LConfidential &amp;C&amp;"Arial,Bold"&amp;16&amp;A
Inventory 
</oddHeader>
    <oddFooter>&amp;L&amp;8Stock items subject to change without notice.
&amp;C&amp;8Panel Warranty 10 years
Finish warranty is dependent upon
 the finish and/ or the color
Please confirm available warranty&amp;R&amp;8Confidential 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G41"/>
  <sheetViews>
    <sheetView workbookViewId="0">
      <selection activeCell="H26" sqref="H26"/>
    </sheetView>
  </sheetViews>
  <sheetFormatPr defaultRowHeight="15" x14ac:dyDescent="0.25"/>
  <cols>
    <col min="1" max="1" width="30.85546875" bestFit="1" customWidth="1"/>
    <col min="2" max="2" width="20.28515625" style="5" bestFit="1" customWidth="1"/>
    <col min="3" max="3" width="3" style="5" hidden="1" customWidth="1"/>
    <col min="4" max="4" width="4" style="5" hidden="1" customWidth="1"/>
    <col min="5" max="5" width="18.42578125" style="5" hidden="1" customWidth="1"/>
    <col min="6" max="6" width="4.42578125" style="5" bestFit="1" customWidth="1"/>
    <col min="7" max="7" width="5.28515625" style="5" bestFit="1" customWidth="1"/>
    <col min="8" max="8" width="6.140625" style="5" bestFit="1" customWidth="1"/>
    <col min="9" max="9" width="7.28515625" style="5" bestFit="1" customWidth="1"/>
    <col min="10" max="10" width="9.28515625" style="5" bestFit="1" customWidth="1"/>
    <col min="11" max="11" width="10.28515625" style="5" bestFit="1" customWidth="1"/>
    <col min="12" max="12" width="15" style="5" hidden="1" customWidth="1"/>
    <col min="13" max="13" width="19.7109375" style="5" hidden="1" customWidth="1"/>
    <col min="14" max="14" width="10.42578125" style="5" hidden="1" customWidth="1"/>
    <col min="15" max="15" width="6.28515625" style="5" hidden="1" customWidth="1"/>
    <col min="16" max="16" width="10" style="5" hidden="1" customWidth="1"/>
    <col min="17" max="17" width="11.7109375" style="5" hidden="1" customWidth="1"/>
    <col min="18" max="18" width="18.85546875" style="5" hidden="1" customWidth="1"/>
    <col min="19" max="19" width="27.28515625" style="5" hidden="1" customWidth="1"/>
    <col min="20" max="20" width="9.140625" style="5" bestFit="1" customWidth="1"/>
    <col min="21" max="21" width="11.85546875" style="5" bestFit="1" customWidth="1"/>
    <col min="22" max="22" width="7.5703125" style="5" bestFit="1" customWidth="1"/>
    <col min="23" max="23" width="10.7109375" style="5" bestFit="1" customWidth="1"/>
    <col min="24" max="24" width="8.140625" style="5" bestFit="1" customWidth="1"/>
    <col min="25" max="25" width="9.85546875" style="5" bestFit="1" customWidth="1"/>
    <col min="26" max="26" width="7.28515625" style="5" customWidth="1"/>
    <col min="27" max="27" width="2" style="59" bestFit="1" customWidth="1"/>
    <col min="28" max="28" width="2.28515625" style="59" bestFit="1" customWidth="1"/>
    <col min="29" max="29" width="3" style="59" bestFit="1" customWidth="1"/>
    <col min="30" max="30" width="2.42578125" style="59" bestFit="1" customWidth="1"/>
    <col min="31" max="31" width="3" style="59" bestFit="1" customWidth="1"/>
    <col min="32" max="33" width="2" style="59" bestFit="1" customWidth="1"/>
    <col min="34" max="34" width="2.42578125" style="59" bestFit="1" customWidth="1"/>
    <col min="35" max="35" width="2.140625" style="59" bestFit="1" customWidth="1"/>
    <col min="36" max="37" width="2.85546875" style="59" bestFit="1" customWidth="1"/>
    <col min="38" max="38" width="2.7109375" style="59" bestFit="1" customWidth="1"/>
    <col min="39" max="39" width="1.85546875" style="59" customWidth="1"/>
    <col min="40" max="40" width="5.85546875" style="59" bestFit="1" customWidth="1"/>
    <col min="41" max="41" width="7.28515625" style="5" customWidth="1"/>
    <col min="42" max="42" width="2" style="5" bestFit="1" customWidth="1"/>
    <col min="43" max="43" width="2.140625" style="5" bestFit="1" customWidth="1"/>
    <col min="44" max="44" width="2.85546875" style="5" bestFit="1" customWidth="1"/>
    <col min="45" max="45" width="2.42578125" style="5" bestFit="1" customWidth="1"/>
    <col min="46" max="46" width="2.85546875" style="5" bestFit="1" customWidth="1"/>
    <col min="47" max="47" width="2" style="5" bestFit="1" customWidth="1"/>
    <col min="48" max="48" width="1.7109375" style="5" bestFit="1" customWidth="1"/>
    <col min="49" max="49" width="2.140625" style="5" bestFit="1" customWidth="1"/>
    <col min="50" max="50" width="1.7109375" style="5" bestFit="1" customWidth="1"/>
    <col min="51" max="53" width="2.28515625" style="5" bestFit="1" customWidth="1"/>
    <col min="54" max="54" width="3" style="5" customWidth="1"/>
    <col min="55" max="55" width="5.42578125" style="5" bestFit="1" customWidth="1"/>
    <col min="56" max="56" width="7.28515625" style="5" customWidth="1"/>
    <col min="57" max="58" width="2" style="5" bestFit="1" customWidth="1"/>
    <col min="59" max="59" width="2.7109375" style="5" bestFit="1" customWidth="1"/>
    <col min="60" max="60" width="2.140625" style="5" bestFit="1" customWidth="1"/>
    <col min="61" max="61" width="2.7109375" style="5" bestFit="1" customWidth="1"/>
    <col min="62" max="62" width="1.7109375" style="5" bestFit="1" customWidth="1"/>
    <col min="63" max="63" width="1.5703125" style="5" bestFit="1" customWidth="1"/>
    <col min="64" max="64" width="2.140625" style="5" bestFit="1" customWidth="1"/>
    <col min="65" max="65" width="1.7109375" style="5" bestFit="1" customWidth="1"/>
    <col min="66" max="66" width="2.28515625" style="5" bestFit="1" customWidth="1"/>
    <col min="67" max="67" width="2.5703125" style="5" bestFit="1" customWidth="1"/>
    <col min="68" max="68" width="2.28515625" style="5" bestFit="1" customWidth="1"/>
    <col min="69" max="69" width="2.85546875" style="5" customWidth="1"/>
    <col min="70" max="70" width="8.85546875" style="5" customWidth="1"/>
    <col min="71" max="71" width="8.85546875" style="31" customWidth="1"/>
    <col min="72" max="73" width="2" style="5" customWidth="1"/>
    <col min="74" max="74" width="2.42578125" style="5" customWidth="1"/>
    <col min="75" max="75" width="2.140625" style="5" customWidth="1"/>
    <col min="76" max="76" width="2.42578125" style="5" customWidth="1"/>
    <col min="77" max="78" width="2" style="5" customWidth="1"/>
    <col min="79" max="79" width="2.140625" style="5" customWidth="1"/>
    <col min="80" max="80" width="2" style="5" customWidth="1"/>
    <col min="81" max="83" width="2.28515625" style="5" customWidth="1"/>
    <col min="84" max="84" width="4" style="5" customWidth="1"/>
    <col min="85" max="85" width="5.42578125" style="5" customWidth="1"/>
    <col min="86" max="86" width="8.85546875" style="5" customWidth="1"/>
    <col min="87" max="88" width="2" style="5" customWidth="1"/>
    <col min="89" max="89" width="3" style="5" customWidth="1"/>
    <col min="90" max="90" width="2.140625" style="5" customWidth="1"/>
    <col min="91" max="91" width="2.42578125" style="5" customWidth="1"/>
    <col min="92" max="92" width="2" style="5" customWidth="1"/>
    <col min="93" max="93" width="3" style="5" customWidth="1"/>
    <col min="94" max="94" width="2.140625" style="5" customWidth="1"/>
    <col min="95" max="95" width="2" style="5" customWidth="1"/>
    <col min="96" max="97" width="2.28515625" style="5" customWidth="1"/>
    <col min="98" max="98" width="2.85546875" style="5" customWidth="1"/>
    <col min="99" max="99" width="5.42578125" style="5" customWidth="1"/>
    <col min="100" max="100" width="8.85546875" style="5" customWidth="1"/>
    <col min="101" max="102" width="2" style="5" customWidth="1"/>
    <col min="103" max="103" width="2.42578125" style="5" customWidth="1"/>
    <col min="104" max="104" width="2.140625" style="5" customWidth="1"/>
    <col min="105" max="105" width="2.42578125" style="5" customWidth="1"/>
    <col min="106" max="107" width="2" style="5" customWidth="1"/>
    <col min="108" max="108" width="2.140625" style="5" customWidth="1"/>
    <col min="109" max="109" width="2" style="5" customWidth="1"/>
    <col min="110" max="113" width="2.28515625" style="5" customWidth="1"/>
    <col min="114" max="114" width="5.42578125" style="5" customWidth="1"/>
    <col min="115" max="115" width="8.85546875" style="5" customWidth="1"/>
    <col min="116" max="117" width="2" style="5" customWidth="1"/>
    <col min="118" max="118" width="2.42578125" style="5" customWidth="1"/>
    <col min="119" max="119" width="2.140625" style="5" customWidth="1"/>
    <col min="120" max="120" width="2.42578125" style="5" customWidth="1"/>
    <col min="121" max="121" width="2" style="5" customWidth="1"/>
    <col min="122" max="122" width="3" style="5" customWidth="1"/>
    <col min="123" max="123" width="2.140625" style="5" customWidth="1"/>
    <col min="124" max="124" width="3" style="5" customWidth="1"/>
    <col min="125" max="128" width="2.28515625" style="5" customWidth="1"/>
    <col min="129" max="129" width="5.42578125" style="5" customWidth="1"/>
    <col min="130" max="130" width="8.85546875" style="5" customWidth="1"/>
    <col min="131" max="132" width="2" style="5" customWidth="1"/>
    <col min="133" max="133" width="2.42578125" style="5" customWidth="1"/>
    <col min="134" max="134" width="2.140625" style="5" customWidth="1"/>
    <col min="135" max="135" width="2.42578125" style="5" customWidth="1"/>
    <col min="136" max="137" width="2" style="5" customWidth="1"/>
    <col min="138" max="138" width="2.140625" style="5" customWidth="1"/>
    <col min="139" max="139" width="2" style="5" customWidth="1"/>
    <col min="140" max="142" width="2.28515625" style="5" customWidth="1"/>
    <col min="143" max="143" width="5.42578125" style="5" customWidth="1"/>
    <col min="144" max="163" width="8.85546875" style="5" customWidth="1"/>
  </cols>
  <sheetData>
    <row r="1" spans="1:163" s="1" customFormat="1" ht="18" customHeight="1" x14ac:dyDescent="0.3">
      <c r="A1" s="11" t="s">
        <v>0</v>
      </c>
      <c r="B1" s="4" t="s">
        <v>1</v>
      </c>
      <c r="C1" s="4"/>
      <c r="D1" s="4"/>
      <c r="E1" s="4"/>
      <c r="F1" s="4" t="s">
        <v>55</v>
      </c>
      <c r="G1" s="4" t="s">
        <v>54</v>
      </c>
      <c r="H1" s="4" t="s">
        <v>2</v>
      </c>
      <c r="I1" s="4" t="s">
        <v>3</v>
      </c>
      <c r="J1" s="4" t="s">
        <v>4</v>
      </c>
      <c r="K1" s="4" t="s">
        <v>148</v>
      </c>
      <c r="L1" s="93" t="s">
        <v>152</v>
      </c>
      <c r="M1" s="94" t="s">
        <v>176</v>
      </c>
      <c r="N1" s="37"/>
      <c r="O1" s="29" t="s">
        <v>149</v>
      </c>
      <c r="P1" s="29" t="s">
        <v>149</v>
      </c>
      <c r="Q1" s="95" t="s">
        <v>168</v>
      </c>
      <c r="R1" s="101" t="s">
        <v>166</v>
      </c>
      <c r="S1" s="101" t="s">
        <v>167</v>
      </c>
      <c r="T1" s="9" t="s">
        <v>26</v>
      </c>
      <c r="U1" s="9" t="s">
        <v>26</v>
      </c>
      <c r="V1" s="20" t="s">
        <v>29</v>
      </c>
      <c r="W1" s="1" t="s">
        <v>5</v>
      </c>
      <c r="X1" s="17" t="s">
        <v>39</v>
      </c>
      <c r="Y1" s="17" t="s">
        <v>146</v>
      </c>
      <c r="Z1" s="17"/>
      <c r="AA1" s="57" t="s">
        <v>42</v>
      </c>
      <c r="AB1" s="57" t="s">
        <v>43</v>
      </c>
      <c r="AC1" s="57" t="s">
        <v>44</v>
      </c>
      <c r="AD1" s="57" t="s">
        <v>45</v>
      </c>
      <c r="AE1" s="57" t="s">
        <v>44</v>
      </c>
      <c r="AF1" s="57" t="s">
        <v>42</v>
      </c>
      <c r="AG1" s="57" t="s">
        <v>42</v>
      </c>
      <c r="AH1" s="57" t="s">
        <v>45</v>
      </c>
      <c r="AI1" s="57" t="s">
        <v>46</v>
      </c>
      <c r="AJ1" s="57" t="s">
        <v>47</v>
      </c>
      <c r="AK1" s="57" t="s">
        <v>48</v>
      </c>
      <c r="AL1" s="57" t="s">
        <v>49</v>
      </c>
      <c r="AM1" s="57"/>
      <c r="AN1" s="57" t="s">
        <v>145</v>
      </c>
      <c r="AO1" s="17"/>
      <c r="AP1" s="17" t="s">
        <v>42</v>
      </c>
      <c r="AQ1" s="17" t="s">
        <v>43</v>
      </c>
      <c r="AR1" s="17" t="s">
        <v>44</v>
      </c>
      <c r="AS1" s="17" t="s">
        <v>45</v>
      </c>
      <c r="AT1" s="17" t="s">
        <v>44</v>
      </c>
      <c r="AU1" s="17" t="s">
        <v>42</v>
      </c>
      <c r="AV1" s="17" t="s">
        <v>42</v>
      </c>
      <c r="AW1" s="17" t="s">
        <v>45</v>
      </c>
      <c r="AX1" s="17" t="s">
        <v>46</v>
      </c>
      <c r="AY1" s="17" t="s">
        <v>47</v>
      </c>
      <c r="AZ1" s="17" t="s">
        <v>48</v>
      </c>
      <c r="BA1" s="17" t="s">
        <v>49</v>
      </c>
      <c r="BB1" s="17"/>
      <c r="BC1" s="17" t="s">
        <v>38</v>
      </c>
      <c r="BD1" s="17"/>
      <c r="BE1" s="17" t="s">
        <v>42</v>
      </c>
      <c r="BF1" s="17" t="s">
        <v>43</v>
      </c>
      <c r="BG1" s="17" t="s">
        <v>44</v>
      </c>
      <c r="BH1" s="17" t="s">
        <v>45</v>
      </c>
      <c r="BI1" s="17" t="s">
        <v>44</v>
      </c>
      <c r="BJ1" s="17" t="s">
        <v>42</v>
      </c>
      <c r="BK1" s="17" t="s">
        <v>42</v>
      </c>
      <c r="BL1" s="17" t="s">
        <v>45</v>
      </c>
      <c r="BM1" s="17" t="s">
        <v>46</v>
      </c>
      <c r="BN1" s="17" t="s">
        <v>47</v>
      </c>
      <c r="BO1" s="17" t="s">
        <v>48</v>
      </c>
      <c r="BP1" s="17" t="s">
        <v>49</v>
      </c>
      <c r="BQ1" s="17"/>
      <c r="BR1" s="17" t="s">
        <v>38</v>
      </c>
      <c r="BS1" s="26"/>
      <c r="BT1" s="17" t="s">
        <v>42</v>
      </c>
      <c r="BU1" s="17" t="s">
        <v>43</v>
      </c>
      <c r="BV1" s="17" t="s">
        <v>44</v>
      </c>
      <c r="BW1" s="17" t="s">
        <v>45</v>
      </c>
      <c r="BX1" s="17" t="s">
        <v>44</v>
      </c>
      <c r="BY1" s="17" t="s">
        <v>42</v>
      </c>
      <c r="BZ1" s="17" t="s">
        <v>42</v>
      </c>
      <c r="CA1" s="17" t="s">
        <v>45</v>
      </c>
      <c r="CB1" s="17" t="s">
        <v>46</v>
      </c>
      <c r="CC1" s="17" t="s">
        <v>47</v>
      </c>
      <c r="CD1" s="17" t="s">
        <v>48</v>
      </c>
      <c r="CE1" s="17" t="s">
        <v>49</v>
      </c>
      <c r="CF1" s="17"/>
      <c r="CG1" s="17" t="s">
        <v>38</v>
      </c>
      <c r="CH1" s="17"/>
      <c r="CI1" s="17" t="s">
        <v>42</v>
      </c>
      <c r="CJ1" s="17" t="s">
        <v>43</v>
      </c>
      <c r="CK1" s="17" t="s">
        <v>44</v>
      </c>
      <c r="CL1" s="17" t="s">
        <v>45</v>
      </c>
      <c r="CM1" s="20" t="s">
        <v>44</v>
      </c>
      <c r="CN1" s="17" t="s">
        <v>42</v>
      </c>
      <c r="CO1" s="17" t="s">
        <v>42</v>
      </c>
      <c r="CP1" s="17" t="s">
        <v>45</v>
      </c>
      <c r="CQ1" s="17" t="s">
        <v>46</v>
      </c>
      <c r="CR1" s="17" t="s">
        <v>47</v>
      </c>
      <c r="CS1" s="17" t="s">
        <v>48</v>
      </c>
      <c r="CT1" s="17" t="s">
        <v>102</v>
      </c>
      <c r="CU1" s="17" t="s">
        <v>38</v>
      </c>
      <c r="CV1" s="12"/>
      <c r="CW1" s="3" t="s">
        <v>42</v>
      </c>
      <c r="CX1" s="3" t="s">
        <v>43</v>
      </c>
      <c r="CY1" s="3" t="s">
        <v>44</v>
      </c>
      <c r="CZ1" s="3" t="s">
        <v>45</v>
      </c>
      <c r="DA1" s="3" t="s">
        <v>44</v>
      </c>
      <c r="DB1" s="3" t="s">
        <v>42</v>
      </c>
      <c r="DC1" s="3" t="s">
        <v>42</v>
      </c>
      <c r="DD1" s="3" t="s">
        <v>45</v>
      </c>
      <c r="DE1" s="3" t="s">
        <v>46</v>
      </c>
      <c r="DF1" s="3" t="s">
        <v>47</v>
      </c>
      <c r="DG1" s="3" t="s">
        <v>48</v>
      </c>
      <c r="DH1" s="3" t="s">
        <v>49</v>
      </c>
      <c r="DI1" s="3"/>
      <c r="DJ1" s="3" t="s">
        <v>38</v>
      </c>
      <c r="DK1" s="2"/>
      <c r="DL1" s="3" t="s">
        <v>42</v>
      </c>
      <c r="DM1" s="3" t="s">
        <v>43</v>
      </c>
      <c r="DN1" s="3" t="s">
        <v>44</v>
      </c>
      <c r="DO1" s="3" t="s">
        <v>45</v>
      </c>
      <c r="DP1" s="3" t="s">
        <v>44</v>
      </c>
      <c r="DQ1" s="3" t="s">
        <v>42</v>
      </c>
      <c r="DR1" s="3" t="s">
        <v>42</v>
      </c>
      <c r="DS1" s="3" t="s">
        <v>45</v>
      </c>
      <c r="DT1" s="3" t="s">
        <v>46</v>
      </c>
      <c r="DU1" s="3" t="s">
        <v>47</v>
      </c>
      <c r="DV1" s="3" t="s">
        <v>48</v>
      </c>
      <c r="DW1" s="3" t="s">
        <v>49</v>
      </c>
      <c r="DX1" s="3"/>
      <c r="DY1" s="3" t="s">
        <v>38</v>
      </c>
      <c r="DZ1" s="3"/>
      <c r="EA1" s="3" t="s">
        <v>42</v>
      </c>
      <c r="EB1" s="3" t="s">
        <v>43</v>
      </c>
      <c r="EC1" s="3" t="s">
        <v>44</v>
      </c>
      <c r="ED1" s="3" t="s">
        <v>45</v>
      </c>
      <c r="EE1" s="3" t="s">
        <v>44</v>
      </c>
      <c r="EF1" s="3" t="s">
        <v>42</v>
      </c>
      <c r="EG1" s="3" t="s">
        <v>42</v>
      </c>
      <c r="EH1" s="3" t="s">
        <v>45</v>
      </c>
      <c r="EI1" s="3" t="s">
        <v>46</v>
      </c>
      <c r="EJ1" s="3" t="s">
        <v>47</v>
      </c>
      <c r="EK1" s="3" t="s">
        <v>48</v>
      </c>
      <c r="EL1" s="3" t="s">
        <v>49</v>
      </c>
      <c r="EM1" s="3" t="s">
        <v>38</v>
      </c>
      <c r="EN1" s="3"/>
      <c r="EO1" s="3"/>
      <c r="EP1" s="3"/>
      <c r="EQ1" s="98" t="s">
        <v>177</v>
      </c>
      <c r="ER1" s="98" t="s">
        <v>178</v>
      </c>
      <c r="ES1" s="98" t="s">
        <v>179</v>
      </c>
      <c r="ET1" s="99" t="s">
        <v>180</v>
      </c>
      <c r="EU1" s="99" t="s">
        <v>181</v>
      </c>
      <c r="EV1" s="96" t="s">
        <v>189</v>
      </c>
      <c r="EW1" s="96" t="s">
        <v>188</v>
      </c>
      <c r="EX1" s="3"/>
      <c r="EY1" s="3"/>
      <c r="EZ1" s="3"/>
      <c r="FA1" s="3"/>
      <c r="FB1" s="3"/>
    </row>
    <row r="2" spans="1:163" s="1" customFormat="1" ht="30" x14ac:dyDescent="0.25">
      <c r="A2" s="9"/>
      <c r="H2" s="9"/>
      <c r="J2" s="10"/>
      <c r="K2" s="10" t="s">
        <v>38</v>
      </c>
      <c r="L2" s="103"/>
      <c r="M2" s="104"/>
      <c r="N2" s="38" t="s">
        <v>174</v>
      </c>
      <c r="O2" s="29" t="s">
        <v>150</v>
      </c>
      <c r="P2" s="29" t="s">
        <v>151</v>
      </c>
      <c r="Q2" s="105"/>
      <c r="R2" s="102"/>
      <c r="S2" s="102"/>
      <c r="T2" s="9" t="s">
        <v>27</v>
      </c>
      <c r="U2" s="9" t="s">
        <v>28</v>
      </c>
      <c r="V2" s="20" t="s">
        <v>30</v>
      </c>
      <c r="W2" s="1" t="s">
        <v>6</v>
      </c>
      <c r="X2" s="17" t="s">
        <v>35</v>
      </c>
      <c r="Y2" s="17" t="s">
        <v>147</v>
      </c>
      <c r="Z2" s="1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>
        <v>2012</v>
      </c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>
        <v>2011</v>
      </c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>
        <v>2010</v>
      </c>
      <c r="BS2" s="26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>
        <v>2009</v>
      </c>
      <c r="CH2" s="17"/>
      <c r="CM2" s="9"/>
      <c r="CU2" s="17">
        <v>2008</v>
      </c>
      <c r="CV2" s="12"/>
      <c r="DJ2" s="3" t="s">
        <v>41</v>
      </c>
      <c r="DK2" s="2"/>
      <c r="DY2" s="3">
        <v>2006</v>
      </c>
      <c r="DZ2" s="3"/>
      <c r="EM2" s="3">
        <v>2005</v>
      </c>
      <c r="EN2" s="3"/>
      <c r="EO2" s="3"/>
      <c r="EP2" s="3"/>
      <c r="EQ2" s="98"/>
      <c r="ER2" s="98"/>
      <c r="ES2" s="98"/>
      <c r="ET2" s="99"/>
      <c r="EU2" s="99"/>
      <c r="EV2" s="100"/>
      <c r="EW2" s="97"/>
      <c r="EX2" s="3"/>
      <c r="EY2" s="3"/>
      <c r="EZ2" s="3"/>
      <c r="FA2" s="3"/>
      <c r="FB2" s="3"/>
    </row>
    <row r="3" spans="1:163" ht="18.75" x14ac:dyDescent="0.3">
      <c r="A3" s="11"/>
      <c r="B3" s="1"/>
      <c r="C3" s="1"/>
      <c r="D3" s="1"/>
      <c r="E3" s="1"/>
      <c r="F3" s="1"/>
      <c r="G3" s="1"/>
      <c r="H3" s="8"/>
      <c r="I3" s="1"/>
      <c r="K3" s="4"/>
      <c r="L3" s="34" t="e">
        <f>'ALPOLIC Materials'!#REF!</f>
        <v>#REF!</v>
      </c>
      <c r="M3" s="43" t="s">
        <v>175</v>
      </c>
      <c r="N3" s="32"/>
      <c r="O3" s="52" t="e">
        <f>'Exotic Metals'!#REF!</f>
        <v>#REF!</v>
      </c>
      <c r="P3" s="33" t="e">
        <f>'ALPOLIC Materials'!#REF!</f>
        <v>#REF!</v>
      </c>
      <c r="Q3" s="24"/>
      <c r="R3" s="32"/>
      <c r="S3" s="33" t="e">
        <f>'ALPOLIC Materials'!#REF!</f>
        <v>#REF!</v>
      </c>
      <c r="T3" s="6"/>
      <c r="U3" s="6"/>
      <c r="V3" s="22"/>
      <c r="W3" s="16"/>
      <c r="X3" s="17"/>
      <c r="Y3" s="17"/>
      <c r="Z3" s="1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27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9"/>
      <c r="CN3" s="1"/>
      <c r="CO3" s="1"/>
      <c r="CP3" s="1"/>
      <c r="CQ3" s="1"/>
      <c r="CR3" s="1"/>
      <c r="CS3" s="1"/>
      <c r="CT3" s="1"/>
      <c r="CU3" s="1"/>
      <c r="CV3" s="18"/>
      <c r="DK3" s="15"/>
      <c r="EQ3" s="17"/>
      <c r="ER3" s="17"/>
      <c r="ES3" s="17"/>
      <c r="ET3" s="17"/>
      <c r="EU3" s="21"/>
      <c r="EV3" s="17"/>
      <c r="EW3" s="17"/>
      <c r="EY3" s="17"/>
    </row>
    <row r="4" spans="1:163" s="56" customFormat="1" x14ac:dyDescent="0.25">
      <c r="A4" s="4" t="s">
        <v>199</v>
      </c>
      <c r="B4" s="1" t="s">
        <v>17</v>
      </c>
      <c r="C4" s="1">
        <v>48</v>
      </c>
      <c r="D4" s="1">
        <v>120</v>
      </c>
      <c r="E4" s="1" t="s">
        <v>200</v>
      </c>
      <c r="F4" s="1">
        <v>3</v>
      </c>
      <c r="G4" s="7" t="s">
        <v>57</v>
      </c>
      <c r="H4" s="8">
        <v>0</v>
      </c>
      <c r="I4" s="1"/>
      <c r="J4" s="4">
        <f>SUM(H4-I4)</f>
        <v>0</v>
      </c>
      <c r="K4" s="28">
        <f>+J4+Y4</f>
        <v>0</v>
      </c>
      <c r="L4" s="25" t="e">
        <f>($C4*$D4/144)*((T4*(1-L$3))+(U4*L$3))</f>
        <v>#REF!</v>
      </c>
      <c r="M4" s="3"/>
      <c r="N4" s="24" t="e">
        <f>IF($L4&lt;'ALPOLIC Materials'!#REF!,8,IF($L4&lt;'ALPOLIC Materials'!#REF!,6,IF($L4&lt;'ALPOLIC Materials'!#REF!,5,IF($L4&lt;'ALPOLIC Materials'!#REF!,4,IF($L4&lt;'ALPOLIC Materials'!#REF!,3,IF($L4&lt;'ALPOLIC Materials'!#REF!,2,1))))))</f>
        <v>#REF!</v>
      </c>
      <c r="O4" s="42" t="e">
        <f>$K4-(T4*O$3)</f>
        <v>#REF!</v>
      </c>
      <c r="P4" s="42" t="e">
        <f>$K4-(U4*O$3)</f>
        <v>#REF!</v>
      </c>
      <c r="Q4" s="36" t="e">
        <f>IF(N4=8,4,IF(N4=6,3,IF(N4=5,3,IF(N4=4,3,IF(N4=3,2,IF(N4=2,1,IF(N4=1,1,"")))))))</f>
        <v>#REF!</v>
      </c>
      <c r="R4" s="25" t="e">
        <f>IF(M4="yes",35000,IF($N4=8,($L4*$S$3*'ALPOLIC Materials'!#REF!),IF($N4=6,($L4*$S$3*'ALPOLIC Materials'!#REF!),IF($N4=5,8000,IF($N4=4,11000,IF($N4=3,15000,IF($N4=2,($L4*$S$3*'ALPOLIC Materials'!#REF!),35000)))))))</f>
        <v>#REF!</v>
      </c>
      <c r="S4" s="25" t="e">
        <f>R4/((C4*D4)/144)</f>
        <v>#REF!</v>
      </c>
      <c r="T4" s="6">
        <f>IF(ISERROR(AVERAGE(AA4,AB4,AC4,AD4,AE4,AF4,AG4,AH4,AI4,AJ4,AK4,AL4)),"-",AVERAGE(AA4,AB4,AC4,AD4,AE4,AF4,AG4,AH4,AI4,AJ4,AK4,AL4))</f>
        <v>0</v>
      </c>
      <c r="U4" s="6">
        <f>IF(ISERROR(AVERAGE(AJ4,AK4:AL4)),"-",AVERAGE(AJ4,AK4,AL4))</f>
        <v>0</v>
      </c>
      <c r="V4" s="22" t="str">
        <f>IF(ISERROR(SUM(J4/T4)),"-",SUM(J4/T4))</f>
        <v>-</v>
      </c>
      <c r="W4" s="16"/>
      <c r="X4" s="17"/>
      <c r="Y4" s="17"/>
      <c r="Z4" s="1"/>
      <c r="AA4" s="58">
        <v>0</v>
      </c>
      <c r="AB4" s="58">
        <v>0</v>
      </c>
      <c r="AC4" s="58">
        <v>0</v>
      </c>
      <c r="AD4" s="58">
        <v>0</v>
      </c>
      <c r="AE4" s="58">
        <v>0</v>
      </c>
      <c r="AF4" s="58">
        <v>0</v>
      </c>
      <c r="AG4" s="58">
        <v>0</v>
      </c>
      <c r="AH4" s="58">
        <v>0</v>
      </c>
      <c r="AI4" s="58">
        <v>0</v>
      </c>
      <c r="AJ4" s="58">
        <v>0</v>
      </c>
      <c r="AK4" s="58">
        <v>0</v>
      </c>
      <c r="AL4" s="58">
        <v>0</v>
      </c>
      <c r="AM4" s="58"/>
      <c r="AN4" s="58">
        <f>SUM(AA4:AL4)</f>
        <v>0</v>
      </c>
      <c r="AO4" s="1"/>
      <c r="AP4" s="1"/>
      <c r="AQ4" s="1"/>
      <c r="AR4" s="1"/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/>
      <c r="BC4" s="17">
        <f>SUM(AP4:BA4)</f>
        <v>0</v>
      </c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27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9"/>
      <c r="CN4" s="1"/>
      <c r="CO4" s="1"/>
      <c r="CP4" s="1"/>
      <c r="CQ4" s="1"/>
      <c r="CR4" s="1"/>
      <c r="CS4" s="1"/>
      <c r="CT4" s="1"/>
      <c r="CU4" s="1"/>
      <c r="CV4" s="18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1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17">
        <f t="shared" ref="EQ4:EQ28" si="0">$H4*(($C4*$D4)/144)</f>
        <v>0</v>
      </c>
      <c r="ER4" s="17">
        <f t="shared" ref="ER4:ER28" si="1">$I4*(($C4*$D4)/144)</f>
        <v>0</v>
      </c>
      <c r="ES4" s="17">
        <f t="shared" ref="ES4:ES28" si="2">$Y4*(($C4*$D4)/144)</f>
        <v>0</v>
      </c>
      <c r="ET4" s="17" t="e">
        <f t="shared" ref="ET4:ET28" si="3">$L4*$P$3</f>
        <v>#REF!</v>
      </c>
      <c r="EU4" s="21" t="e">
        <f t="shared" ref="EU4:EU28" si="4">$R4</f>
        <v>#REF!</v>
      </c>
      <c r="EV4" s="17">
        <f t="shared" ref="EV4:EV28" si="5">$T4*(($C4*$D4)/144)*12</f>
        <v>0</v>
      </c>
      <c r="EW4" s="17">
        <f t="shared" ref="EW4:EW28" si="6">$U4*(($C4*$D4)/144)*12</f>
        <v>0</v>
      </c>
      <c r="EX4" s="5"/>
      <c r="EY4" s="17">
        <f t="shared" ref="EY4:EY28" si="7">$AF4*(($C4*$D4)/144)</f>
        <v>0</v>
      </c>
      <c r="EZ4" s="5"/>
      <c r="FA4" s="5"/>
      <c r="FB4" s="5"/>
      <c r="FC4" s="5"/>
      <c r="FD4" s="5"/>
      <c r="FE4" s="5"/>
      <c r="FF4" s="5"/>
      <c r="FG4" s="5"/>
    </row>
    <row r="5" spans="1:163" ht="18.75" x14ac:dyDescent="0.3">
      <c r="A5" s="11"/>
      <c r="B5" s="1"/>
      <c r="C5" s="1"/>
      <c r="D5" s="1"/>
      <c r="E5" s="1"/>
      <c r="F5" s="1"/>
      <c r="G5" s="7"/>
      <c r="H5" s="8"/>
      <c r="I5" s="1"/>
      <c r="J5" s="4"/>
      <c r="K5" s="4"/>
      <c r="L5" s="35"/>
      <c r="M5" s="54"/>
      <c r="N5" s="39"/>
      <c r="O5" s="40"/>
      <c r="P5" s="40"/>
      <c r="Q5" s="35"/>
      <c r="R5" s="35"/>
      <c r="S5" s="35"/>
      <c r="T5" s="6"/>
      <c r="U5" s="6"/>
      <c r="V5" s="6"/>
      <c r="W5" s="6"/>
      <c r="X5" s="1"/>
      <c r="Y5" s="17"/>
      <c r="Z5" s="1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27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9"/>
      <c r="CN5" s="1"/>
      <c r="CO5" s="1"/>
      <c r="CP5" s="1"/>
      <c r="CQ5" s="1"/>
      <c r="CR5" s="1"/>
      <c r="CS5" s="1"/>
      <c r="CT5" s="1"/>
      <c r="CU5" s="1"/>
      <c r="CV5" s="18"/>
      <c r="DK5" s="15"/>
      <c r="EQ5" s="17">
        <f t="shared" si="0"/>
        <v>0</v>
      </c>
      <c r="ER5" s="17">
        <f t="shared" si="1"/>
        <v>0</v>
      </c>
      <c r="ES5" s="17">
        <f t="shared" si="2"/>
        <v>0</v>
      </c>
      <c r="ET5" s="17" t="e">
        <f t="shared" si="3"/>
        <v>#REF!</v>
      </c>
      <c r="EU5" s="21">
        <f t="shared" si="4"/>
        <v>0</v>
      </c>
      <c r="EV5" s="17">
        <f t="shared" si="5"/>
        <v>0</v>
      </c>
      <c r="EW5" s="17">
        <f t="shared" si="6"/>
        <v>0</v>
      </c>
      <c r="EY5" s="17">
        <f t="shared" si="7"/>
        <v>0</v>
      </c>
    </row>
    <row r="6" spans="1:163" x14ac:dyDescent="0.25">
      <c r="A6" s="4" t="s">
        <v>91</v>
      </c>
      <c r="B6" s="1" t="s">
        <v>23</v>
      </c>
      <c r="C6" s="1">
        <v>48</v>
      </c>
      <c r="D6" s="1">
        <v>96</v>
      </c>
      <c r="E6" s="1" t="s">
        <v>157</v>
      </c>
      <c r="F6" s="1">
        <v>3</v>
      </c>
      <c r="G6" s="7" t="s">
        <v>57</v>
      </c>
      <c r="H6" s="8">
        <v>0</v>
      </c>
      <c r="I6" s="1"/>
      <c r="J6" s="4">
        <f>SUM(H6-I6)</f>
        <v>0</v>
      </c>
      <c r="K6" s="28">
        <f>+J6+Y6</f>
        <v>0</v>
      </c>
      <c r="L6" s="25" t="e">
        <f>($C6*$D6/144)*((T6*(1-L$3))+(U6*L$3))</f>
        <v>#REF!</v>
      </c>
      <c r="M6" s="3"/>
      <c r="N6" s="24" t="e">
        <f>IF($L6&lt;'ALPOLIC Materials'!#REF!,8,IF($L6&lt;'ALPOLIC Materials'!#REF!,6,IF($L6&lt;'ALPOLIC Materials'!#REF!,5,IF($L6&lt;'ALPOLIC Materials'!#REF!,4,IF($L6&lt;'ALPOLIC Materials'!#REF!,3,IF($L6&lt;'ALPOLIC Materials'!#REF!,2,1))))))</f>
        <v>#REF!</v>
      </c>
      <c r="O6" s="42" t="e">
        <f>$K6-(T6*O$3)</f>
        <v>#REF!</v>
      </c>
      <c r="P6" s="42" t="e">
        <f>$K6-(U6*O$3)</f>
        <v>#REF!</v>
      </c>
      <c r="Q6" s="36" t="e">
        <f>IF(N6=8,4,IF(N6=6,3,IF(N6=5,3,IF(N6=4,3,IF(N6=3,2,IF(N6=2,1,IF(N6=1,1,"")))))))</f>
        <v>#REF!</v>
      </c>
      <c r="R6" s="25" t="e">
        <f>IF(M6="yes",35000,IF($N6=8,($L6*$S$3*'ALPOLIC Materials'!#REF!),IF($N6=6,($L6*$S$3*'ALPOLIC Materials'!#REF!),IF($N6=5,8000,IF($N6=4,11000,IF($N6=3,15000,IF($N6=2,($L6*$S$3*'ALPOLIC Materials'!#REF!),35000)))))))</f>
        <v>#REF!</v>
      </c>
      <c r="S6" s="25" t="e">
        <f>R6/((C6*D6)/144)</f>
        <v>#REF!</v>
      </c>
      <c r="T6" s="6">
        <f>IF(ISERROR(AVERAGE(AA6,AB6,AC6,AD6,AE6,AF6,AG6,AH6,AI6,AJ6,AK6,AL6)),"-",AVERAGE(AA6,AB6,AC6,AD6,AE6,AF6,AG6,AH6,AI6,AJ6,AK6,AL6))</f>
        <v>0</v>
      </c>
      <c r="U6" s="6">
        <f>IF(ISERROR(AVERAGE(AJ6,AK6:AL6)),"-",AVERAGE(AJ6,AK6,AL6))</f>
        <v>0</v>
      </c>
      <c r="V6" s="22" t="str">
        <f>IF(ISERROR(SUM(J6/T6)),"-",SUM(J6/T6))</f>
        <v>-</v>
      </c>
      <c r="W6" s="16"/>
      <c r="X6" s="17"/>
      <c r="Y6" s="17"/>
      <c r="Z6" s="17"/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58">
        <v>0</v>
      </c>
      <c r="AG6" s="58">
        <v>0</v>
      </c>
      <c r="AH6" s="58">
        <v>0</v>
      </c>
      <c r="AI6" s="58">
        <v>0</v>
      </c>
      <c r="AJ6" s="58">
        <v>0</v>
      </c>
      <c r="AK6" s="58">
        <v>0</v>
      </c>
      <c r="AL6" s="58">
        <v>0</v>
      </c>
      <c r="AM6" s="57"/>
      <c r="AN6" s="58">
        <f>SUM(AA6:AL6)</f>
        <v>0</v>
      </c>
      <c r="AO6" s="17"/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/>
      <c r="BC6" s="17">
        <f>SUM(AP6:BA6)</f>
        <v>0</v>
      </c>
      <c r="BD6" s="17"/>
      <c r="BE6" s="17">
        <v>0</v>
      </c>
      <c r="BF6" s="17">
        <v>2</v>
      </c>
      <c r="BG6" s="17">
        <v>0</v>
      </c>
      <c r="BH6" s="17">
        <v>0</v>
      </c>
      <c r="BI6" s="17">
        <v>0</v>
      </c>
      <c r="BJ6" s="17">
        <v>0</v>
      </c>
      <c r="BK6" s="17">
        <v>0</v>
      </c>
      <c r="BL6" s="17">
        <v>0</v>
      </c>
      <c r="BM6" s="17">
        <v>0</v>
      </c>
      <c r="BN6" s="17">
        <v>0</v>
      </c>
      <c r="BO6" s="17">
        <v>0</v>
      </c>
      <c r="BP6" s="17">
        <v>0</v>
      </c>
      <c r="BQ6" s="17"/>
      <c r="BR6" s="17">
        <f>SUM(BE6:BQ6)</f>
        <v>2</v>
      </c>
      <c r="BS6" s="26"/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7">
        <v>0</v>
      </c>
      <c r="CF6" s="17"/>
      <c r="CG6" s="17">
        <f>SUM(BT6:CF6)</f>
        <v>0</v>
      </c>
      <c r="CH6" s="17"/>
      <c r="CI6" s="17">
        <v>0</v>
      </c>
      <c r="CJ6" s="17">
        <v>0</v>
      </c>
      <c r="CK6" s="17">
        <v>0</v>
      </c>
      <c r="CL6" s="17">
        <v>0</v>
      </c>
      <c r="CM6" s="20">
        <v>0</v>
      </c>
      <c r="CN6" s="17">
        <v>0</v>
      </c>
      <c r="CO6" s="17">
        <v>0</v>
      </c>
      <c r="CP6" s="17">
        <v>0</v>
      </c>
      <c r="CQ6" s="17">
        <v>0</v>
      </c>
      <c r="CR6" s="17">
        <v>0</v>
      </c>
      <c r="CS6" s="17">
        <v>0</v>
      </c>
      <c r="CT6" s="17">
        <v>0</v>
      </c>
      <c r="CU6" s="17">
        <f>SUM(CI6:CT6)</f>
        <v>0</v>
      </c>
      <c r="CV6" s="13"/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0</v>
      </c>
      <c r="DF6" s="3">
        <v>0</v>
      </c>
      <c r="DG6" s="3"/>
      <c r="DH6" s="3">
        <v>0</v>
      </c>
      <c r="DI6" s="3"/>
      <c r="DJ6" s="3">
        <f>SUM(CW6:DH6)</f>
        <v>0</v>
      </c>
      <c r="DK6" s="14"/>
      <c r="DM6" s="8"/>
      <c r="DW6" s="1">
        <v>0</v>
      </c>
      <c r="DX6" s="1"/>
      <c r="DY6" s="5">
        <f>SUM(DL6:DW6)</f>
        <v>0</v>
      </c>
      <c r="EL6" s="1"/>
      <c r="EM6" s="5">
        <f>SUM(EA6:EL6)</f>
        <v>0</v>
      </c>
      <c r="EQ6" s="17">
        <f t="shared" si="0"/>
        <v>0</v>
      </c>
      <c r="ER6" s="17">
        <f t="shared" si="1"/>
        <v>0</v>
      </c>
      <c r="ES6" s="17">
        <f t="shared" si="2"/>
        <v>0</v>
      </c>
      <c r="ET6" s="17" t="e">
        <f t="shared" si="3"/>
        <v>#REF!</v>
      </c>
      <c r="EU6" s="21" t="e">
        <f t="shared" si="4"/>
        <v>#REF!</v>
      </c>
      <c r="EV6" s="17">
        <f t="shared" si="5"/>
        <v>0</v>
      </c>
      <c r="EW6" s="17">
        <f t="shared" si="6"/>
        <v>0</v>
      </c>
      <c r="EY6" s="17">
        <f t="shared" si="7"/>
        <v>0</v>
      </c>
    </row>
    <row r="7" spans="1:163" x14ac:dyDescent="0.25">
      <c r="A7" s="1"/>
      <c r="B7" s="1"/>
      <c r="C7" s="1"/>
      <c r="D7" s="1"/>
      <c r="E7" s="1"/>
      <c r="F7" s="1"/>
      <c r="G7" s="1"/>
      <c r="H7" s="8"/>
      <c r="I7" s="1"/>
      <c r="J7" s="4"/>
      <c r="K7" s="4"/>
      <c r="L7" s="35"/>
      <c r="M7" s="54"/>
      <c r="N7" s="39"/>
      <c r="O7" s="40"/>
      <c r="P7" s="40"/>
      <c r="Q7" s="35"/>
      <c r="R7" s="35"/>
      <c r="S7" s="35"/>
      <c r="T7" s="6"/>
      <c r="U7" s="6"/>
      <c r="V7" s="6"/>
      <c r="W7" s="6"/>
      <c r="X7" s="1"/>
      <c r="Y7" s="17"/>
      <c r="Z7" s="1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26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20"/>
      <c r="CN7" s="17"/>
      <c r="CO7" s="17"/>
      <c r="CP7" s="17"/>
      <c r="CQ7" s="17"/>
      <c r="CR7" s="17"/>
      <c r="CS7" s="17"/>
      <c r="CT7" s="17"/>
      <c r="CU7" s="17"/>
      <c r="CV7" s="1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14"/>
      <c r="DM7" s="8"/>
      <c r="DW7" s="1"/>
      <c r="DX7" s="1"/>
      <c r="EL7" s="1"/>
      <c r="EQ7" s="17">
        <f t="shared" si="0"/>
        <v>0</v>
      </c>
      <c r="ER7" s="17">
        <f t="shared" si="1"/>
        <v>0</v>
      </c>
      <c r="ES7" s="17">
        <f t="shared" si="2"/>
        <v>0</v>
      </c>
      <c r="ET7" s="17" t="e">
        <f t="shared" si="3"/>
        <v>#REF!</v>
      </c>
      <c r="EU7" s="21">
        <f t="shared" si="4"/>
        <v>0</v>
      </c>
      <c r="EV7" s="17">
        <f t="shared" si="5"/>
        <v>0</v>
      </c>
      <c r="EW7" s="17">
        <f t="shared" si="6"/>
        <v>0</v>
      </c>
      <c r="EY7" s="17">
        <f t="shared" si="7"/>
        <v>0</v>
      </c>
    </row>
    <row r="8" spans="1:163" x14ac:dyDescent="0.25">
      <c r="A8" s="4" t="s">
        <v>92</v>
      </c>
      <c r="B8" s="1" t="s">
        <v>23</v>
      </c>
      <c r="C8" s="1">
        <v>48</v>
      </c>
      <c r="D8" s="1">
        <v>96</v>
      </c>
      <c r="E8" s="1" t="s">
        <v>158</v>
      </c>
      <c r="F8" s="1">
        <v>3</v>
      </c>
      <c r="G8" s="7" t="s">
        <v>57</v>
      </c>
      <c r="H8" s="8">
        <v>0</v>
      </c>
      <c r="I8" s="1"/>
      <c r="J8" s="4">
        <f>SUM(H8-I8)</f>
        <v>0</v>
      </c>
      <c r="K8" s="28">
        <f>+J8+Y8</f>
        <v>0</v>
      </c>
      <c r="L8" s="25" t="e">
        <f>($C8*$D8/144)*((T8*(1-L$3))+(U8*L$3))</f>
        <v>#REF!</v>
      </c>
      <c r="M8" s="3"/>
      <c r="N8" s="24" t="e">
        <f>IF($L8&lt;'ALPOLIC Materials'!#REF!,8,IF($L8&lt;'ALPOLIC Materials'!#REF!,6,IF($L8&lt;'ALPOLIC Materials'!#REF!,5,IF($L8&lt;'ALPOLIC Materials'!#REF!,4,IF($L8&lt;'ALPOLIC Materials'!#REF!,3,IF($L8&lt;'ALPOLIC Materials'!#REF!,2,1))))))</f>
        <v>#REF!</v>
      </c>
      <c r="O8" s="42" t="e">
        <f>$K8-(T8*O$3)</f>
        <v>#REF!</v>
      </c>
      <c r="P8" s="42" t="e">
        <f>$K8-(U8*O$3)</f>
        <v>#REF!</v>
      </c>
      <c r="Q8" s="36" t="e">
        <f>IF(N8=8,4,IF(N8=6,3,IF(N8=5,3,IF(N8=4,3,IF(N8=3,2,IF(N8=2,1,IF(N8=1,1,"")))))))</f>
        <v>#REF!</v>
      </c>
      <c r="R8" s="25" t="e">
        <f>IF(M8="yes",35000,IF($N8=8,($L8*$S$3*'ALPOLIC Materials'!#REF!),IF($N8=6,($L8*$S$3*'ALPOLIC Materials'!#REF!),IF($N8=5,8000,IF($N8=4,11000,IF($N8=3,15000,IF($N8=2,($L8*$S$3*'ALPOLIC Materials'!#REF!),35000)))))))</f>
        <v>#REF!</v>
      </c>
      <c r="S8" s="25" t="e">
        <f>R8/((C8*D8)/144)</f>
        <v>#REF!</v>
      </c>
      <c r="T8" s="6">
        <f>IF(ISERROR(AVERAGE(AA8,AB8,AC8,AD8,AE8,AF8,AG8,AH8,AI8,AJ8,AK8,AL8)),"-",AVERAGE(AA8,AB8,AC8,AD8,AE8,AF8,AG8,AH8,AI8,AJ8,AK8,AL8))</f>
        <v>0</v>
      </c>
      <c r="U8" s="6">
        <f>IF(ISERROR(AVERAGE(AJ8,AK8:AL8)),"-",AVERAGE(AJ8,AK8,AL8))</f>
        <v>0</v>
      </c>
      <c r="V8" s="22" t="str">
        <f>IF(ISERROR(SUM(J8/T8)),"-",SUM(J8/T8))</f>
        <v>-</v>
      </c>
      <c r="W8" s="16"/>
      <c r="X8" s="17"/>
      <c r="Y8" s="17"/>
      <c r="Z8" s="17"/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58">
        <v>0</v>
      </c>
      <c r="AG8" s="58">
        <v>0</v>
      </c>
      <c r="AH8" s="58">
        <v>0</v>
      </c>
      <c r="AI8" s="58">
        <v>0</v>
      </c>
      <c r="AJ8" s="58">
        <v>0</v>
      </c>
      <c r="AK8" s="58">
        <v>0</v>
      </c>
      <c r="AL8" s="58">
        <v>0</v>
      </c>
      <c r="AM8" s="57"/>
      <c r="AN8" s="58">
        <f>SUM(AA8:AL8)</f>
        <v>0</v>
      </c>
      <c r="AO8" s="17"/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17"/>
      <c r="BC8" s="17">
        <f>SUM(AP8:BA8)</f>
        <v>0</v>
      </c>
      <c r="BD8" s="17"/>
      <c r="BE8" s="17">
        <v>0</v>
      </c>
      <c r="BF8" s="17">
        <v>0</v>
      </c>
      <c r="BG8" s="17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/>
      <c r="BR8" s="17">
        <f>SUM(BE8:BQ8)</f>
        <v>0</v>
      </c>
      <c r="BS8" s="26"/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7">
        <v>0</v>
      </c>
      <c r="CF8" s="17"/>
      <c r="CG8" s="17">
        <f>SUM(BT8:CF8)</f>
        <v>0</v>
      </c>
      <c r="CH8" s="17"/>
      <c r="CI8" s="17">
        <v>0</v>
      </c>
      <c r="CJ8" s="17">
        <v>0</v>
      </c>
      <c r="CK8" s="17">
        <v>0</v>
      </c>
      <c r="CL8" s="17">
        <v>0</v>
      </c>
      <c r="CM8" s="20">
        <v>0</v>
      </c>
      <c r="CN8" s="17">
        <v>0</v>
      </c>
      <c r="CO8" s="17">
        <v>0</v>
      </c>
      <c r="CP8" s="17">
        <v>0</v>
      </c>
      <c r="CQ8" s="17">
        <v>0</v>
      </c>
      <c r="CR8" s="17">
        <v>0</v>
      </c>
      <c r="CS8" s="17">
        <v>0</v>
      </c>
      <c r="CT8" s="17">
        <v>0</v>
      </c>
      <c r="CU8" s="17">
        <f>SUM(CI8:CT8)</f>
        <v>0</v>
      </c>
      <c r="CV8" s="13"/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  <c r="DG8" s="3"/>
      <c r="DH8" s="3">
        <v>0</v>
      </c>
      <c r="DI8" s="3"/>
      <c r="DJ8" s="3">
        <f>SUM(CW8:DH8)</f>
        <v>0</v>
      </c>
      <c r="DK8" s="14"/>
      <c r="DM8" s="8"/>
      <c r="DW8" s="1">
        <v>0</v>
      </c>
      <c r="DX8" s="1"/>
      <c r="DY8" s="5">
        <f>SUM(DL8:DW8)</f>
        <v>0</v>
      </c>
      <c r="EL8" s="1"/>
      <c r="EM8" s="5">
        <f>SUM(EA8:EL8)</f>
        <v>0</v>
      </c>
      <c r="EQ8" s="17">
        <f t="shared" si="0"/>
        <v>0</v>
      </c>
      <c r="ER8" s="17">
        <f t="shared" si="1"/>
        <v>0</v>
      </c>
      <c r="ES8" s="17">
        <f t="shared" si="2"/>
        <v>0</v>
      </c>
      <c r="ET8" s="17" t="e">
        <f t="shared" si="3"/>
        <v>#REF!</v>
      </c>
      <c r="EU8" s="21" t="e">
        <f t="shared" si="4"/>
        <v>#REF!</v>
      </c>
      <c r="EV8" s="17">
        <f t="shared" si="5"/>
        <v>0</v>
      </c>
      <c r="EW8" s="17">
        <f t="shared" si="6"/>
        <v>0</v>
      </c>
      <c r="EY8" s="17">
        <f t="shared" si="7"/>
        <v>0</v>
      </c>
    </row>
    <row r="9" spans="1:163" x14ac:dyDescent="0.25">
      <c r="A9" s="1"/>
      <c r="B9" s="1"/>
      <c r="C9" s="1"/>
      <c r="D9" s="1"/>
      <c r="E9" s="1"/>
      <c r="F9" s="1"/>
      <c r="G9" s="1"/>
      <c r="H9" s="8"/>
      <c r="I9" s="1"/>
      <c r="J9" s="4"/>
      <c r="K9" s="4"/>
      <c r="L9" s="35"/>
      <c r="M9" s="54"/>
      <c r="N9" s="39"/>
      <c r="O9" s="40"/>
      <c r="P9" s="40"/>
      <c r="Q9" s="35"/>
      <c r="R9" s="35"/>
      <c r="S9" s="35"/>
      <c r="T9" s="41"/>
      <c r="U9" s="55"/>
      <c r="V9" s="6"/>
      <c r="W9" s="6"/>
      <c r="X9" s="1"/>
      <c r="Y9" s="17"/>
      <c r="Z9" s="1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26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20"/>
      <c r="CN9" s="17"/>
      <c r="CO9" s="17"/>
      <c r="CP9" s="17"/>
      <c r="CQ9" s="17"/>
      <c r="CR9" s="17"/>
      <c r="CS9" s="17"/>
      <c r="CT9" s="17"/>
      <c r="CU9" s="17"/>
      <c r="CV9" s="1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14"/>
      <c r="DM9" s="8"/>
      <c r="DW9" s="1"/>
      <c r="DX9" s="1"/>
      <c r="EL9" s="1"/>
      <c r="EQ9" s="17">
        <f t="shared" si="0"/>
        <v>0</v>
      </c>
      <c r="ER9" s="17">
        <f t="shared" si="1"/>
        <v>0</v>
      </c>
      <c r="ES9" s="17">
        <f t="shared" si="2"/>
        <v>0</v>
      </c>
      <c r="ET9" s="17" t="e">
        <f t="shared" si="3"/>
        <v>#REF!</v>
      </c>
      <c r="EU9" s="21">
        <f t="shared" si="4"/>
        <v>0</v>
      </c>
      <c r="EV9" s="17">
        <f t="shared" si="5"/>
        <v>0</v>
      </c>
      <c r="EW9" s="17">
        <f t="shared" si="6"/>
        <v>0</v>
      </c>
      <c r="EY9" s="17">
        <f t="shared" si="7"/>
        <v>0</v>
      </c>
    </row>
    <row r="10" spans="1:163" x14ac:dyDescent="0.25">
      <c r="A10" s="4" t="s">
        <v>93</v>
      </c>
      <c r="B10" s="1" t="s">
        <v>23</v>
      </c>
      <c r="C10" s="1">
        <v>48</v>
      </c>
      <c r="D10" s="1">
        <v>96</v>
      </c>
      <c r="E10" s="1" t="s">
        <v>159</v>
      </c>
      <c r="F10" s="1">
        <v>3</v>
      </c>
      <c r="G10" s="7" t="s">
        <v>57</v>
      </c>
      <c r="H10" s="8">
        <v>0</v>
      </c>
      <c r="I10" s="1"/>
      <c r="J10" s="4">
        <f>SUM(H10-I10)</f>
        <v>0</v>
      </c>
      <c r="K10" s="28">
        <f>+J10+Y10</f>
        <v>0</v>
      </c>
      <c r="L10" s="25" t="e">
        <f>($C10*$D10/144)*((T10*(1-L$3))+(U10*L$3))</f>
        <v>#REF!</v>
      </c>
      <c r="M10" s="3"/>
      <c r="N10" s="24" t="e">
        <f>IF($L10&lt;'ALPOLIC Materials'!#REF!,8,IF($L10&lt;'ALPOLIC Materials'!#REF!,6,IF($L10&lt;'ALPOLIC Materials'!#REF!,5,IF($L10&lt;'ALPOLIC Materials'!#REF!,4,IF($L10&lt;'ALPOLIC Materials'!#REF!,3,IF($L10&lt;'ALPOLIC Materials'!#REF!,2,1))))))</f>
        <v>#REF!</v>
      </c>
      <c r="O10" s="42" t="e">
        <f>$K10-(T10*O$3)</f>
        <v>#REF!</v>
      </c>
      <c r="P10" s="42" t="e">
        <f>$K10-(U10*O$3)</f>
        <v>#REF!</v>
      </c>
      <c r="Q10" s="36" t="e">
        <f>IF(N10=8,4,IF(N10=6,3,IF(N10=5,3,IF(N10=4,3,IF(N10=3,2,IF(N10=2,1,IF(N10=1,1,"")))))))</f>
        <v>#REF!</v>
      </c>
      <c r="R10" s="25" t="e">
        <f>IF(M10="yes",35000,IF($N10=8,($L10*$S$3*'ALPOLIC Materials'!#REF!),IF($N10=6,($L10*$S$3*'ALPOLIC Materials'!#REF!),IF($N10=5,8000,IF($N10=4,11000,IF($N10=3,15000,IF($N10=2,($L10*$S$3*'ALPOLIC Materials'!#REF!),35000)))))))</f>
        <v>#REF!</v>
      </c>
      <c r="S10" s="25" t="e">
        <f>R10/((C10*D10)/144)</f>
        <v>#REF!</v>
      </c>
      <c r="T10" s="6">
        <f>IF(ISERROR(AVERAGE(AA10,AB10,AC10,AD10,AE10,AF10,AG10,AH10,AI10,AJ10,AK10,AL10)),"-",AVERAGE(AA10,AB10,AC10,AD10,AE10,AF10,AG10,AH10,AI10,AJ10,AK10,AL10))</f>
        <v>0</v>
      </c>
      <c r="U10" s="6">
        <f>IF(ISERROR(AVERAGE(AJ10,AK10:AL10)),"-",AVERAGE(AJ10,AK10,AL10))</f>
        <v>0</v>
      </c>
      <c r="V10" s="22" t="str">
        <f>IF(ISERROR(SUM(J10/T10)),"-",SUM(J10/T10))</f>
        <v>-</v>
      </c>
      <c r="W10" s="16"/>
      <c r="X10" s="17"/>
      <c r="Y10" s="17"/>
      <c r="Z10" s="17"/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  <c r="AG10" s="58">
        <v>0</v>
      </c>
      <c r="AH10" s="58">
        <v>0</v>
      </c>
      <c r="AI10" s="58">
        <v>0</v>
      </c>
      <c r="AJ10" s="58">
        <v>0</v>
      </c>
      <c r="AK10" s="58">
        <v>0</v>
      </c>
      <c r="AL10" s="58">
        <v>0</v>
      </c>
      <c r="AM10" s="57"/>
      <c r="AN10" s="58">
        <f>SUM(AA10:AL10)</f>
        <v>0</v>
      </c>
      <c r="AO10" s="17"/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/>
      <c r="BC10" s="17">
        <f>SUM(AP10:BA10)</f>
        <v>0</v>
      </c>
      <c r="BD10" s="17"/>
      <c r="BE10" s="17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/>
      <c r="BR10" s="17">
        <f>SUM(BE10:BQ10)</f>
        <v>0</v>
      </c>
      <c r="BS10" s="26"/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7">
        <v>0</v>
      </c>
      <c r="CF10" s="17"/>
      <c r="CG10" s="17">
        <f>SUM(BT10:CF10)</f>
        <v>0</v>
      </c>
      <c r="CH10" s="17"/>
      <c r="CI10" s="17">
        <v>0</v>
      </c>
      <c r="CJ10" s="17">
        <v>0</v>
      </c>
      <c r="CK10" s="17">
        <v>0</v>
      </c>
      <c r="CL10" s="17">
        <v>0</v>
      </c>
      <c r="CM10" s="20">
        <v>0</v>
      </c>
      <c r="CN10" s="17">
        <v>0</v>
      </c>
      <c r="CO10" s="17">
        <v>0</v>
      </c>
      <c r="CP10" s="17">
        <v>0</v>
      </c>
      <c r="CQ10" s="17">
        <v>0</v>
      </c>
      <c r="CR10" s="17">
        <v>0</v>
      </c>
      <c r="CS10" s="17">
        <v>0</v>
      </c>
      <c r="CT10" s="17">
        <v>0</v>
      </c>
      <c r="CU10" s="17">
        <f>SUM(CI10:CT10)</f>
        <v>0</v>
      </c>
      <c r="CV10" s="13"/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  <c r="DG10" s="3"/>
      <c r="DH10" s="3">
        <v>0</v>
      </c>
      <c r="DI10" s="3"/>
      <c r="DJ10" s="3">
        <f>SUM(CW10:DH10)</f>
        <v>0</v>
      </c>
      <c r="DK10" s="14"/>
      <c r="DM10" s="8"/>
      <c r="DW10" s="1">
        <v>0</v>
      </c>
      <c r="DX10" s="1"/>
      <c r="DY10" s="5">
        <f>SUM(DL10:DW10)</f>
        <v>0</v>
      </c>
      <c r="EL10" s="1"/>
      <c r="EM10" s="5">
        <f>SUM(EA10:EL10)</f>
        <v>0</v>
      </c>
      <c r="EQ10" s="17">
        <f t="shared" si="0"/>
        <v>0</v>
      </c>
      <c r="ER10" s="17">
        <f t="shared" si="1"/>
        <v>0</v>
      </c>
      <c r="ES10" s="17">
        <f t="shared" si="2"/>
        <v>0</v>
      </c>
      <c r="ET10" s="17" t="e">
        <f t="shared" si="3"/>
        <v>#REF!</v>
      </c>
      <c r="EU10" s="21" t="e">
        <f t="shared" si="4"/>
        <v>#REF!</v>
      </c>
      <c r="EV10" s="17">
        <f t="shared" si="5"/>
        <v>0</v>
      </c>
      <c r="EW10" s="17">
        <f t="shared" si="6"/>
        <v>0</v>
      </c>
      <c r="EY10" s="17">
        <f t="shared" si="7"/>
        <v>0</v>
      </c>
    </row>
    <row r="11" spans="1:163" x14ac:dyDescent="0.25">
      <c r="A11" s="1"/>
      <c r="B11" s="1"/>
      <c r="C11" s="1"/>
      <c r="D11" s="1"/>
      <c r="E11" s="1"/>
      <c r="F11" s="1"/>
      <c r="G11" s="1"/>
      <c r="H11" s="8"/>
      <c r="I11" s="1"/>
      <c r="J11" s="4"/>
      <c r="K11" s="4"/>
      <c r="L11" s="35"/>
      <c r="M11" s="54"/>
      <c r="N11" s="39"/>
      <c r="O11" s="40"/>
      <c r="P11" s="40"/>
      <c r="Q11" s="35"/>
      <c r="R11" s="35"/>
      <c r="S11" s="35"/>
      <c r="T11" s="41"/>
      <c r="U11" s="55"/>
      <c r="V11" s="6"/>
      <c r="W11" s="6"/>
      <c r="X11" s="1"/>
      <c r="Y11" s="17"/>
      <c r="Z11" s="1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26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20"/>
      <c r="CN11" s="17"/>
      <c r="CO11" s="17"/>
      <c r="CP11" s="17"/>
      <c r="CQ11" s="17"/>
      <c r="CR11" s="17"/>
      <c r="CS11" s="17"/>
      <c r="CT11" s="17"/>
      <c r="CU11" s="17"/>
      <c r="CV11" s="1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14"/>
      <c r="DM11" s="8"/>
      <c r="DW11" s="1"/>
      <c r="DX11" s="1"/>
      <c r="EL11" s="1"/>
      <c r="EQ11" s="17">
        <f t="shared" si="0"/>
        <v>0</v>
      </c>
      <c r="ER11" s="17">
        <f t="shared" si="1"/>
        <v>0</v>
      </c>
      <c r="ES11" s="17">
        <f t="shared" si="2"/>
        <v>0</v>
      </c>
      <c r="ET11" s="17" t="e">
        <f t="shared" si="3"/>
        <v>#REF!</v>
      </c>
      <c r="EU11" s="21">
        <f t="shared" si="4"/>
        <v>0</v>
      </c>
      <c r="EV11" s="17">
        <f t="shared" si="5"/>
        <v>0</v>
      </c>
      <c r="EW11" s="17">
        <f t="shared" si="6"/>
        <v>0</v>
      </c>
      <c r="EY11" s="17">
        <f t="shared" si="7"/>
        <v>0</v>
      </c>
    </row>
    <row r="12" spans="1:163" x14ac:dyDescent="0.25">
      <c r="A12" s="4" t="s">
        <v>94</v>
      </c>
      <c r="B12" s="1" t="s">
        <v>23</v>
      </c>
      <c r="C12" s="1">
        <v>48</v>
      </c>
      <c r="D12" s="1">
        <v>96</v>
      </c>
      <c r="E12" s="1" t="s">
        <v>160</v>
      </c>
      <c r="F12" s="1">
        <v>3</v>
      </c>
      <c r="G12" s="7" t="s">
        <v>57</v>
      </c>
      <c r="H12" s="8">
        <v>0</v>
      </c>
      <c r="I12" s="1"/>
      <c r="J12" s="4">
        <f>SUM(H12-I12)</f>
        <v>0</v>
      </c>
      <c r="K12" s="28">
        <f>+J12+Y12</f>
        <v>0</v>
      </c>
      <c r="L12" s="25" t="e">
        <f>($C12*$D12/144)*((T12*(1-L$3))+(U12*L$3))</f>
        <v>#REF!</v>
      </c>
      <c r="M12" s="3"/>
      <c r="N12" s="24" t="e">
        <f>IF($L12&lt;'ALPOLIC Materials'!#REF!,8,IF($L12&lt;'ALPOLIC Materials'!#REF!,6,IF($L12&lt;'ALPOLIC Materials'!#REF!,5,IF($L12&lt;'ALPOLIC Materials'!#REF!,4,IF($L12&lt;'ALPOLIC Materials'!#REF!,3,IF($L12&lt;'ALPOLIC Materials'!#REF!,2,1))))))</f>
        <v>#REF!</v>
      </c>
      <c r="O12" s="42" t="e">
        <f>$K12-(T12*O$3)</f>
        <v>#REF!</v>
      </c>
      <c r="P12" s="42" t="e">
        <f>$K12-(U12*O$3)</f>
        <v>#REF!</v>
      </c>
      <c r="Q12" s="36" t="e">
        <f>IF(N12=8,4,IF(N12=6,3,IF(N12=5,3,IF(N12=4,3,IF(N12=3,2,IF(N12=2,1,IF(N12=1,1,"")))))))</f>
        <v>#REF!</v>
      </c>
      <c r="R12" s="25" t="e">
        <f>IF(M12="yes",35000,IF($N12=8,($L12*$S$3*'ALPOLIC Materials'!#REF!),IF($N12=6,($L12*$S$3*'ALPOLIC Materials'!#REF!),IF($N12=5,8000,IF($N12=4,11000,IF($N12=3,15000,IF($N12=2,($L12*$S$3*'ALPOLIC Materials'!#REF!),35000)))))))</f>
        <v>#REF!</v>
      </c>
      <c r="S12" s="25" t="e">
        <f>R12/((C12*D12)/144)</f>
        <v>#REF!</v>
      </c>
      <c r="T12" s="6">
        <f>IF(ISERROR(AVERAGE(AA12,AB12,AC12,AD12,AE12,AF12,AG12,AH12,AI12,AJ12,AK12,AL12)),"-",AVERAGE(AA12,AB12,AC12,AD12,AE12,AF12,AG12,AH12,AI12,AJ12,AK12,AL12))</f>
        <v>0</v>
      </c>
      <c r="U12" s="6">
        <f>IF(ISERROR(AVERAGE(AJ12,AK12:AL12)),"-",AVERAGE(AJ12,AK12,AL12))</f>
        <v>0</v>
      </c>
      <c r="V12" s="22" t="str">
        <f>IF(ISERROR(SUM(J12/T12)),"-",SUM(J12/T12))</f>
        <v>-</v>
      </c>
      <c r="W12" s="16"/>
      <c r="X12" s="17"/>
      <c r="Y12" s="17"/>
      <c r="Z12" s="17"/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7"/>
      <c r="AN12" s="58">
        <f>SUM(AA12:AL12)</f>
        <v>0</v>
      </c>
      <c r="AO12" s="17"/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/>
      <c r="BC12" s="17">
        <f>SUM(AP12:BA12)</f>
        <v>0</v>
      </c>
      <c r="BD12" s="17"/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/>
      <c r="BR12" s="17">
        <f>SUM(BE12:BQ12)</f>
        <v>0</v>
      </c>
      <c r="BS12" s="26"/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7">
        <v>0</v>
      </c>
      <c r="CF12" s="17"/>
      <c r="CG12" s="17">
        <f>SUM(BT12:CF12)</f>
        <v>0</v>
      </c>
      <c r="CH12" s="17"/>
      <c r="CI12" s="17">
        <v>0</v>
      </c>
      <c r="CJ12" s="17">
        <v>0</v>
      </c>
      <c r="CK12" s="17">
        <v>0</v>
      </c>
      <c r="CL12" s="17">
        <v>0</v>
      </c>
      <c r="CM12" s="20">
        <v>0</v>
      </c>
      <c r="CN12" s="17">
        <v>0</v>
      </c>
      <c r="CO12" s="17">
        <v>0</v>
      </c>
      <c r="CP12" s="17">
        <v>0</v>
      </c>
      <c r="CQ12" s="17">
        <v>0</v>
      </c>
      <c r="CR12" s="17">
        <v>0</v>
      </c>
      <c r="CS12" s="17">
        <v>0</v>
      </c>
      <c r="CT12" s="17">
        <v>0</v>
      </c>
      <c r="CU12" s="17">
        <f>SUM(CI12:CT12)</f>
        <v>0</v>
      </c>
      <c r="CV12" s="13"/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/>
      <c r="DH12" s="3">
        <v>0</v>
      </c>
      <c r="DI12" s="3"/>
      <c r="DJ12" s="3">
        <f>SUM(CW12:DH12)</f>
        <v>0</v>
      </c>
      <c r="DK12" s="14"/>
      <c r="DM12" s="8"/>
      <c r="DW12" s="1">
        <v>0</v>
      </c>
      <c r="DX12" s="1"/>
      <c r="DY12" s="5">
        <f>SUM(DL12:DW12)</f>
        <v>0</v>
      </c>
      <c r="EL12" s="1"/>
      <c r="EM12" s="5">
        <f>SUM(EA12:EL12)</f>
        <v>0</v>
      </c>
      <c r="EQ12" s="17">
        <f t="shared" si="0"/>
        <v>0</v>
      </c>
      <c r="ER12" s="17">
        <f t="shared" si="1"/>
        <v>0</v>
      </c>
      <c r="ES12" s="17">
        <f t="shared" si="2"/>
        <v>0</v>
      </c>
      <c r="ET12" s="17" t="e">
        <f t="shared" si="3"/>
        <v>#REF!</v>
      </c>
      <c r="EU12" s="21" t="e">
        <f t="shared" si="4"/>
        <v>#REF!</v>
      </c>
      <c r="EV12" s="17">
        <f t="shared" si="5"/>
        <v>0</v>
      </c>
      <c r="EW12" s="17">
        <f t="shared" si="6"/>
        <v>0</v>
      </c>
      <c r="EY12" s="17">
        <f t="shared" si="7"/>
        <v>0</v>
      </c>
    </row>
    <row r="13" spans="1:163" x14ac:dyDescent="0.25">
      <c r="A13" s="1"/>
      <c r="B13" s="1"/>
      <c r="C13" s="1"/>
      <c r="D13" s="1"/>
      <c r="E13" s="1"/>
      <c r="F13" s="1"/>
      <c r="G13" s="1"/>
      <c r="H13" s="8"/>
      <c r="I13" s="1"/>
      <c r="J13" s="4"/>
      <c r="K13" s="4"/>
      <c r="L13" s="35"/>
      <c r="M13" s="54"/>
      <c r="N13" s="39"/>
      <c r="O13" s="40"/>
      <c r="P13" s="40"/>
      <c r="Q13" s="35"/>
      <c r="R13" s="35"/>
      <c r="S13" s="35"/>
      <c r="T13" s="41"/>
      <c r="U13" s="55"/>
      <c r="V13" s="6"/>
      <c r="W13" s="6"/>
      <c r="X13" s="1"/>
      <c r="Y13" s="17"/>
      <c r="Z13" s="1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26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20"/>
      <c r="CN13" s="17"/>
      <c r="CO13" s="17"/>
      <c r="CP13" s="17"/>
      <c r="CQ13" s="17"/>
      <c r="CR13" s="17"/>
      <c r="CS13" s="17"/>
      <c r="CT13" s="17"/>
      <c r="CU13" s="17"/>
      <c r="CV13" s="1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14"/>
      <c r="DM13" s="8"/>
      <c r="DW13" s="1"/>
      <c r="DX13" s="1"/>
      <c r="EL13" s="1"/>
      <c r="EQ13" s="17">
        <f t="shared" si="0"/>
        <v>0</v>
      </c>
      <c r="ER13" s="17">
        <f t="shared" si="1"/>
        <v>0</v>
      </c>
      <c r="ES13" s="17">
        <f t="shared" si="2"/>
        <v>0</v>
      </c>
      <c r="ET13" s="17" t="e">
        <f t="shared" si="3"/>
        <v>#REF!</v>
      </c>
      <c r="EU13" s="21">
        <f t="shared" si="4"/>
        <v>0</v>
      </c>
      <c r="EV13" s="17">
        <f t="shared" si="5"/>
        <v>0</v>
      </c>
      <c r="EW13" s="17">
        <f t="shared" si="6"/>
        <v>0</v>
      </c>
      <c r="EY13" s="17">
        <f t="shared" si="7"/>
        <v>0</v>
      </c>
    </row>
    <row r="14" spans="1:163" x14ac:dyDescent="0.25">
      <c r="A14" s="4" t="s">
        <v>95</v>
      </c>
      <c r="B14" s="1" t="s">
        <v>23</v>
      </c>
      <c r="C14" s="1">
        <v>48</v>
      </c>
      <c r="D14" s="1">
        <v>96</v>
      </c>
      <c r="E14" s="1" t="s">
        <v>161</v>
      </c>
      <c r="F14" s="1">
        <v>3</v>
      </c>
      <c r="G14" s="7" t="s">
        <v>57</v>
      </c>
      <c r="H14" s="8">
        <v>0</v>
      </c>
      <c r="I14" s="1"/>
      <c r="J14" s="4">
        <f>SUM(H14-I14)</f>
        <v>0</v>
      </c>
      <c r="K14" s="28">
        <f>+J14+Y14</f>
        <v>0</v>
      </c>
      <c r="L14" s="25" t="e">
        <f>($C14*$D14/144)*((T14*(1-L$3))+(U14*L$3))</f>
        <v>#REF!</v>
      </c>
      <c r="M14" s="3"/>
      <c r="N14" s="24" t="e">
        <f>IF($L14&lt;'ALPOLIC Materials'!#REF!,8,IF($L14&lt;'ALPOLIC Materials'!#REF!,6,IF($L14&lt;'ALPOLIC Materials'!#REF!,5,IF($L14&lt;'ALPOLIC Materials'!#REF!,4,IF($L14&lt;'ALPOLIC Materials'!#REF!,3,IF($L14&lt;'ALPOLIC Materials'!#REF!,2,1))))))</f>
        <v>#REF!</v>
      </c>
      <c r="O14" s="42" t="e">
        <f>$K14-(T14*O$3)</f>
        <v>#REF!</v>
      </c>
      <c r="P14" s="42" t="e">
        <f>$K14-(U14*O$3)</f>
        <v>#REF!</v>
      </c>
      <c r="Q14" s="36" t="e">
        <f>IF(N14=8,4,IF(N14=6,3,IF(N14=5,3,IF(N14=4,3,IF(N14=3,2,IF(N14=2,1,IF(N14=1,1,"")))))))</f>
        <v>#REF!</v>
      </c>
      <c r="R14" s="25" t="e">
        <f>IF(M14="yes",35000,IF($N14=8,($L14*$S$3*'ALPOLIC Materials'!#REF!),IF($N14=6,($L14*$S$3*'ALPOLIC Materials'!#REF!),IF($N14=5,8000,IF($N14=4,11000,IF($N14=3,15000,IF($N14=2,($L14*$S$3*'ALPOLIC Materials'!#REF!),35000)))))))</f>
        <v>#REF!</v>
      </c>
      <c r="S14" s="25" t="e">
        <f>R14/((C14*D14)/144)</f>
        <v>#REF!</v>
      </c>
      <c r="T14" s="6">
        <f>IF(ISERROR(AVERAGE(AA14,AB14,AC14,AD14,AE14,AF14,AG14,AH14,AI14,AJ14,AK14,AL14)),"-",AVERAGE(AA14,AB14,AC14,AD14,AE14,AF14,AG14,AH14,AI14,AJ14,AK14,AL14))</f>
        <v>0</v>
      </c>
      <c r="U14" s="6">
        <f>IF(ISERROR(AVERAGE(AJ14,AK14:AL14)),"-",AVERAGE(AJ14,AK14,AL14))</f>
        <v>0</v>
      </c>
      <c r="V14" s="22" t="str">
        <f>IF(ISERROR(SUM(J14/T14)),"-",SUM(J14/T14))</f>
        <v>-</v>
      </c>
      <c r="W14" s="16"/>
      <c r="X14" s="17"/>
      <c r="Y14" s="17"/>
      <c r="Z14" s="17"/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7"/>
      <c r="AN14" s="58">
        <f>SUM(AA14:AL14)</f>
        <v>0</v>
      </c>
      <c r="AO14" s="17"/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/>
      <c r="BC14" s="17">
        <f>SUM(AP14:BA14)</f>
        <v>0</v>
      </c>
      <c r="BD14" s="17"/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/>
      <c r="BR14" s="17">
        <f>SUM(BE14:BQ14)</f>
        <v>0</v>
      </c>
      <c r="BS14" s="26"/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3</v>
      </c>
      <c r="CC14" s="17">
        <v>0</v>
      </c>
      <c r="CD14" s="17">
        <v>0</v>
      </c>
      <c r="CE14" s="17">
        <v>0</v>
      </c>
      <c r="CF14" s="17"/>
      <c r="CG14" s="17">
        <f>SUM(BT14:CF14)</f>
        <v>3</v>
      </c>
      <c r="CH14" s="17"/>
      <c r="CI14" s="17">
        <v>0</v>
      </c>
      <c r="CJ14" s="17">
        <v>0</v>
      </c>
      <c r="CK14" s="17">
        <v>0</v>
      </c>
      <c r="CL14" s="17">
        <v>0</v>
      </c>
      <c r="CM14" s="20">
        <v>0</v>
      </c>
      <c r="CN14" s="17">
        <v>0</v>
      </c>
      <c r="CO14" s="17">
        <v>0</v>
      </c>
      <c r="CP14" s="17">
        <v>0</v>
      </c>
      <c r="CQ14" s="17">
        <v>3</v>
      </c>
      <c r="CR14" s="17">
        <v>0</v>
      </c>
      <c r="CS14" s="17">
        <v>0</v>
      </c>
      <c r="CT14" s="17">
        <v>0</v>
      </c>
      <c r="CU14" s="17">
        <f>SUM(CI14:CT14)</f>
        <v>3</v>
      </c>
      <c r="CV14" s="13"/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/>
      <c r="DH14" s="3">
        <v>0</v>
      </c>
      <c r="DI14" s="3"/>
      <c r="DJ14" s="3">
        <f>SUM(CW14:DH14)</f>
        <v>0</v>
      </c>
      <c r="DK14" s="14"/>
      <c r="DM14" s="8"/>
      <c r="DW14" s="1">
        <v>0</v>
      </c>
      <c r="DX14" s="1"/>
      <c r="DY14" s="5">
        <f>SUM(DL14:DW14)</f>
        <v>0</v>
      </c>
      <c r="EL14" s="1"/>
      <c r="EM14" s="5">
        <f>SUM(EA14:EL14)</f>
        <v>0</v>
      </c>
      <c r="EQ14" s="17">
        <f t="shared" si="0"/>
        <v>0</v>
      </c>
      <c r="ER14" s="17">
        <f t="shared" si="1"/>
        <v>0</v>
      </c>
      <c r="ES14" s="17">
        <f t="shared" si="2"/>
        <v>0</v>
      </c>
      <c r="ET14" s="17" t="e">
        <f t="shared" si="3"/>
        <v>#REF!</v>
      </c>
      <c r="EU14" s="21" t="e">
        <f t="shared" si="4"/>
        <v>#REF!</v>
      </c>
      <c r="EV14" s="17">
        <f t="shared" si="5"/>
        <v>0</v>
      </c>
      <c r="EW14" s="17">
        <f t="shared" si="6"/>
        <v>0</v>
      </c>
      <c r="EY14" s="17">
        <f t="shared" si="7"/>
        <v>0</v>
      </c>
    </row>
    <row r="15" spans="1:163" x14ac:dyDescent="0.25">
      <c r="A15" s="1"/>
      <c r="B15" s="1"/>
      <c r="C15" s="1"/>
      <c r="D15" s="1"/>
      <c r="E15" s="1"/>
      <c r="F15" s="1"/>
      <c r="G15" s="1"/>
      <c r="H15" s="8"/>
      <c r="I15" s="1"/>
      <c r="J15" s="4"/>
      <c r="K15" s="4"/>
      <c r="L15" s="35"/>
      <c r="M15" s="54"/>
      <c r="N15" s="39"/>
      <c r="O15" s="40"/>
      <c r="P15" s="40"/>
      <c r="Q15" s="35"/>
      <c r="R15" s="35"/>
      <c r="S15" s="35"/>
      <c r="T15" s="6"/>
      <c r="U15" s="6"/>
      <c r="V15" s="6"/>
      <c r="W15" s="6"/>
      <c r="X15" s="1"/>
      <c r="Y15" s="17"/>
      <c r="Z15" s="1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26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20"/>
      <c r="CN15" s="17"/>
      <c r="CO15" s="17"/>
      <c r="CP15" s="17"/>
      <c r="CQ15" s="17"/>
      <c r="CR15" s="17"/>
      <c r="CS15" s="17"/>
      <c r="CT15" s="17"/>
      <c r="CU15" s="17"/>
      <c r="CV15" s="1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14"/>
      <c r="DM15" s="8"/>
      <c r="DW15" s="1"/>
      <c r="DX15" s="1"/>
      <c r="EL15" s="1"/>
      <c r="EQ15" s="17">
        <f t="shared" si="0"/>
        <v>0</v>
      </c>
      <c r="ER15" s="17">
        <f t="shared" si="1"/>
        <v>0</v>
      </c>
      <c r="ES15" s="17">
        <f t="shared" si="2"/>
        <v>0</v>
      </c>
      <c r="ET15" s="17" t="e">
        <f t="shared" si="3"/>
        <v>#REF!</v>
      </c>
      <c r="EU15" s="21">
        <f t="shared" si="4"/>
        <v>0</v>
      </c>
      <c r="EV15" s="17">
        <f t="shared" si="5"/>
        <v>0</v>
      </c>
      <c r="EW15" s="17">
        <f t="shared" si="6"/>
        <v>0</v>
      </c>
      <c r="EY15" s="17">
        <f t="shared" si="7"/>
        <v>0</v>
      </c>
    </row>
    <row r="16" spans="1:163" x14ac:dyDescent="0.25">
      <c r="A16" s="4" t="s">
        <v>194</v>
      </c>
      <c r="B16" s="1" t="s">
        <v>196</v>
      </c>
      <c r="C16" s="1">
        <v>36</v>
      </c>
      <c r="D16" s="1">
        <v>96</v>
      </c>
      <c r="E16" s="1" t="s">
        <v>195</v>
      </c>
      <c r="F16" s="1">
        <v>3</v>
      </c>
      <c r="G16" s="7" t="s">
        <v>57</v>
      </c>
      <c r="H16" s="8">
        <v>0</v>
      </c>
      <c r="I16" s="1"/>
      <c r="J16" s="4">
        <f>SUM(H16-I16)</f>
        <v>0</v>
      </c>
      <c r="K16" s="28">
        <f>+J16+Y16</f>
        <v>0</v>
      </c>
      <c r="L16" s="25" t="e">
        <f>($C16*$D16/144)*((T16*(1-L$3))+(U16*L$3))</f>
        <v>#REF!</v>
      </c>
      <c r="M16" s="3"/>
      <c r="N16" s="24" t="e">
        <f>IF($L16&lt;'ALPOLIC Materials'!#REF!,8,IF($L16&lt;'ALPOLIC Materials'!#REF!,6,IF($L16&lt;'ALPOLIC Materials'!#REF!,5,IF($L16&lt;'ALPOLIC Materials'!#REF!,4,IF($L16&lt;'ALPOLIC Materials'!#REF!,3,IF($L16&lt;'ALPOLIC Materials'!#REF!,2,1))))))</f>
        <v>#REF!</v>
      </c>
      <c r="O16" s="42" t="e">
        <f>$K16-(T16*O$3)</f>
        <v>#REF!</v>
      </c>
      <c r="P16" s="42" t="e">
        <f>$K16-(U16*O$3)</f>
        <v>#REF!</v>
      </c>
      <c r="Q16" s="36" t="e">
        <f>IF(N16=8,4,IF(N16=6,3,IF(N16=5,3,IF(N16=4,3,IF(N16=3,2,IF(N16=2,1,IF(N16=1,1,"")))))))</f>
        <v>#REF!</v>
      </c>
      <c r="R16" s="25" t="e">
        <f>IF(M16="yes",35000,IF($N16=8,($L16*$S$3*'ALPOLIC Materials'!#REF!),IF($N16=6,($L16*$S$3*'ALPOLIC Materials'!#REF!),IF($N16=5,8000,IF($N16=4,11000,IF($N16=3,15000,IF($N16=2,($L16*$S$3*'ALPOLIC Materials'!#REF!),35000)))))))</f>
        <v>#REF!</v>
      </c>
      <c r="S16" s="25" t="e">
        <f>R16/((C16*D16)/144)</f>
        <v>#REF!</v>
      </c>
      <c r="T16" s="6">
        <f>IF(ISERROR(AVERAGE(AA16,AB16,AC16,AD16,AE16,AF16,AG16,AH16,AI16,AJ16,AK16,AL16)),"-",AVERAGE(AA16,AB16,AC16,AD16,AE16,AF16,AG16,AH16,AI16,AJ16,AK16,AL16))</f>
        <v>0</v>
      </c>
      <c r="U16" s="6">
        <f>IF(ISERROR(AVERAGE(AJ16,AK16:AL16)),"-",AVERAGE(AJ16,AK16,AL16))</f>
        <v>0</v>
      </c>
      <c r="V16" s="22" t="str">
        <f>IF(ISERROR(SUM(J16/T16)),"-",SUM(J16/T16))</f>
        <v>-</v>
      </c>
      <c r="W16" s="16"/>
      <c r="X16" s="17"/>
      <c r="Y16" s="17"/>
      <c r="Z16" s="17"/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7"/>
      <c r="AN16" s="58">
        <f>SUM(AA16:AL16)</f>
        <v>0</v>
      </c>
      <c r="AO16" s="17"/>
      <c r="AP16" s="17"/>
      <c r="AQ16" s="17"/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/>
      <c r="BC16" s="17">
        <f>SUM(AP16:BA16)</f>
        <v>0</v>
      </c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26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20"/>
      <c r="CN16" s="17"/>
      <c r="CO16" s="17"/>
      <c r="CP16" s="17"/>
      <c r="CQ16" s="17"/>
      <c r="CR16" s="17"/>
      <c r="CS16" s="17"/>
      <c r="CT16" s="17"/>
      <c r="CU16" s="17"/>
      <c r="CV16" s="1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14"/>
      <c r="DM16" s="8"/>
      <c r="DW16" s="1"/>
      <c r="DX16" s="1"/>
      <c r="EL16" s="1"/>
      <c r="EQ16" s="17">
        <f t="shared" si="0"/>
        <v>0</v>
      </c>
      <c r="ER16" s="17">
        <f t="shared" si="1"/>
        <v>0</v>
      </c>
      <c r="ES16" s="17">
        <f t="shared" si="2"/>
        <v>0</v>
      </c>
      <c r="ET16" s="17" t="e">
        <f t="shared" si="3"/>
        <v>#REF!</v>
      </c>
      <c r="EU16" s="21" t="e">
        <f t="shared" si="4"/>
        <v>#REF!</v>
      </c>
      <c r="EV16" s="17">
        <f t="shared" si="5"/>
        <v>0</v>
      </c>
      <c r="EW16" s="17">
        <f t="shared" si="6"/>
        <v>0</v>
      </c>
      <c r="EY16" s="17">
        <f t="shared" si="7"/>
        <v>0</v>
      </c>
    </row>
    <row r="17" spans="1:155" x14ac:dyDescent="0.25">
      <c r="A17" s="1"/>
      <c r="B17" s="1"/>
      <c r="C17" s="1"/>
      <c r="D17" s="1"/>
      <c r="E17" s="1"/>
      <c r="F17" s="1"/>
      <c r="G17" s="1"/>
      <c r="H17" s="8"/>
      <c r="I17" s="1"/>
      <c r="J17" s="4"/>
      <c r="K17" s="4"/>
      <c r="L17" s="35"/>
      <c r="M17" s="54"/>
      <c r="N17" s="39"/>
      <c r="O17" s="40"/>
      <c r="P17" s="40"/>
      <c r="Q17" s="35"/>
      <c r="R17" s="35"/>
      <c r="S17" s="35"/>
      <c r="T17" s="6"/>
      <c r="U17" s="6"/>
      <c r="V17" s="6"/>
      <c r="W17" s="6"/>
      <c r="X17" s="1"/>
      <c r="Y17" s="17"/>
      <c r="Z17" s="1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26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20"/>
      <c r="CN17" s="17"/>
      <c r="CO17" s="17"/>
      <c r="CP17" s="17"/>
      <c r="CQ17" s="17"/>
      <c r="CR17" s="17"/>
      <c r="CS17" s="17"/>
      <c r="CT17" s="17"/>
      <c r="CU17" s="17"/>
      <c r="CV17" s="1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14"/>
      <c r="DM17" s="8"/>
      <c r="DW17" s="1"/>
      <c r="DX17" s="1"/>
      <c r="EL17" s="1"/>
      <c r="EQ17" s="17">
        <f t="shared" si="0"/>
        <v>0</v>
      </c>
      <c r="ER17" s="17">
        <f t="shared" si="1"/>
        <v>0</v>
      </c>
      <c r="ES17" s="17">
        <f t="shared" si="2"/>
        <v>0</v>
      </c>
      <c r="ET17" s="17" t="e">
        <f t="shared" si="3"/>
        <v>#REF!</v>
      </c>
      <c r="EU17" s="21">
        <f t="shared" si="4"/>
        <v>0</v>
      </c>
      <c r="EV17" s="17">
        <f t="shared" si="5"/>
        <v>0</v>
      </c>
      <c r="EW17" s="17">
        <f t="shared" si="6"/>
        <v>0</v>
      </c>
      <c r="EY17" s="17">
        <f t="shared" si="7"/>
        <v>0</v>
      </c>
    </row>
    <row r="18" spans="1:155" x14ac:dyDescent="0.25">
      <c r="A18" s="4" t="s">
        <v>96</v>
      </c>
      <c r="B18" s="1" t="s">
        <v>23</v>
      </c>
      <c r="C18" s="1">
        <v>48</v>
      </c>
      <c r="D18" s="1">
        <v>96</v>
      </c>
      <c r="E18" s="1" t="s">
        <v>162</v>
      </c>
      <c r="F18" s="1">
        <v>3</v>
      </c>
      <c r="G18" s="7" t="s">
        <v>57</v>
      </c>
      <c r="H18" s="8">
        <v>0</v>
      </c>
      <c r="I18" s="1"/>
      <c r="J18" s="4">
        <f>SUM(H18-I18)</f>
        <v>0</v>
      </c>
      <c r="K18" s="28">
        <f>+J18+Y18</f>
        <v>0</v>
      </c>
      <c r="L18" s="25" t="e">
        <f>($C18*$D18/144)*((T18*(1-L$3))+(U18*L$3))</f>
        <v>#REF!</v>
      </c>
      <c r="M18" s="3"/>
      <c r="N18" s="24" t="e">
        <f>IF($L18&lt;'ALPOLIC Materials'!#REF!,8,IF($L18&lt;'ALPOLIC Materials'!#REF!,6,IF($L18&lt;'ALPOLIC Materials'!#REF!,5,IF($L18&lt;'ALPOLIC Materials'!#REF!,4,IF($L18&lt;'ALPOLIC Materials'!#REF!,3,IF($L18&lt;'ALPOLIC Materials'!#REF!,2,1))))))</f>
        <v>#REF!</v>
      </c>
      <c r="O18" s="42" t="e">
        <f>$K18-(T18*O$3)</f>
        <v>#REF!</v>
      </c>
      <c r="P18" s="42" t="e">
        <f>$K18-(U18*O$3)</f>
        <v>#REF!</v>
      </c>
      <c r="Q18" s="36" t="e">
        <f>IF(N18=8,4,IF(N18=6,3,IF(N18=5,3,IF(N18=4,3,IF(N18=3,2,IF(N18=2,1,IF(N18=1,1,"")))))))</f>
        <v>#REF!</v>
      </c>
      <c r="R18" s="25" t="e">
        <f>IF(M18="yes",35000,IF($N18=8,($L18*$S$3*'ALPOLIC Materials'!#REF!),IF($N18=6,($L18*$S$3*'ALPOLIC Materials'!#REF!),IF($N18=5,8000,IF($N18=4,11000,IF($N18=3,15000,IF($N18=2,($L18*$S$3*'ALPOLIC Materials'!#REF!),35000)))))))</f>
        <v>#REF!</v>
      </c>
      <c r="S18" s="25" t="e">
        <f>R18/((C18*D18)/144)</f>
        <v>#REF!</v>
      </c>
      <c r="T18" s="6">
        <f>IF(ISERROR(AVERAGE(AA18,AB18,AC18,AD18,AE18,AF18,AG18,AH18,AI18,AJ18,AK18,AL18)),"-",AVERAGE(AA18,AB18,AC18,AD18,AE18,AF18,AG18,AH18,AI18,AJ18,AK18,AL18))</f>
        <v>0</v>
      </c>
      <c r="U18" s="6">
        <f>IF(ISERROR(AVERAGE(AJ18,AK18:AL18)),"-",AVERAGE(AJ18,AK18,AL18))</f>
        <v>0</v>
      </c>
      <c r="V18" s="22" t="str">
        <f>IF(ISERROR(SUM(J18/T18)),"-",SUM(J18/T18))</f>
        <v>-</v>
      </c>
      <c r="W18" s="16"/>
      <c r="X18" s="17"/>
      <c r="Y18" s="17"/>
      <c r="Z18" s="17"/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7"/>
      <c r="AN18" s="58">
        <f>SUM(AA18:AL18)</f>
        <v>0</v>
      </c>
      <c r="AO18" s="17"/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/>
      <c r="BC18" s="17">
        <f>SUM(AP18:BA18)</f>
        <v>0</v>
      </c>
      <c r="BD18" s="17"/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/>
      <c r="BR18" s="17">
        <f>SUM(BE18:BQ18)</f>
        <v>0</v>
      </c>
      <c r="BS18" s="26"/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17">
        <v>0</v>
      </c>
      <c r="CD18" s="17">
        <v>0</v>
      </c>
      <c r="CE18" s="17">
        <v>0</v>
      </c>
      <c r="CF18" s="17"/>
      <c r="CG18" s="17">
        <f>SUM(BT18:CF18)</f>
        <v>0</v>
      </c>
      <c r="CH18" s="17"/>
      <c r="CI18" s="17">
        <v>0</v>
      </c>
      <c r="CJ18" s="17">
        <v>0</v>
      </c>
      <c r="CK18" s="17">
        <v>0</v>
      </c>
      <c r="CL18" s="17">
        <v>0</v>
      </c>
      <c r="CM18" s="20">
        <v>0</v>
      </c>
      <c r="CN18" s="17">
        <v>0</v>
      </c>
      <c r="CO18" s="17">
        <v>0</v>
      </c>
      <c r="CP18" s="17">
        <v>0</v>
      </c>
      <c r="CQ18" s="17">
        <v>0</v>
      </c>
      <c r="CR18" s="17">
        <v>0</v>
      </c>
      <c r="CS18" s="17">
        <v>0</v>
      </c>
      <c r="CT18" s="17">
        <v>0</v>
      </c>
      <c r="CU18" s="17">
        <f>SUM(CI18:CT18)</f>
        <v>0</v>
      </c>
      <c r="CV18" s="13"/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/>
      <c r="DH18" s="3">
        <v>0</v>
      </c>
      <c r="DI18" s="3"/>
      <c r="DJ18" s="3">
        <f>SUM(CW18:DH18)</f>
        <v>0</v>
      </c>
      <c r="DK18" s="14"/>
      <c r="DM18" s="8"/>
      <c r="DW18" s="1">
        <v>0</v>
      </c>
      <c r="DX18" s="1"/>
      <c r="DY18" s="5">
        <f>SUM(DL18:DW18)</f>
        <v>0</v>
      </c>
      <c r="EL18" s="1"/>
      <c r="EM18" s="5">
        <f>SUM(EA18:EL18)</f>
        <v>0</v>
      </c>
      <c r="EQ18" s="17">
        <f t="shared" si="0"/>
        <v>0</v>
      </c>
      <c r="ER18" s="17">
        <f t="shared" si="1"/>
        <v>0</v>
      </c>
      <c r="ES18" s="17">
        <f t="shared" si="2"/>
        <v>0</v>
      </c>
      <c r="ET18" s="17" t="e">
        <f t="shared" si="3"/>
        <v>#REF!</v>
      </c>
      <c r="EU18" s="21" t="e">
        <f t="shared" si="4"/>
        <v>#REF!</v>
      </c>
      <c r="EV18" s="17">
        <f t="shared" si="5"/>
        <v>0</v>
      </c>
      <c r="EW18" s="17">
        <f t="shared" si="6"/>
        <v>0</v>
      </c>
      <c r="EY18" s="17">
        <f t="shared" si="7"/>
        <v>0</v>
      </c>
    </row>
    <row r="19" spans="1:155" x14ac:dyDescent="0.25">
      <c r="A19" s="1"/>
      <c r="B19" s="1"/>
      <c r="C19" s="1"/>
      <c r="D19" s="1"/>
      <c r="E19" s="1"/>
      <c r="F19" s="1"/>
      <c r="G19" s="1"/>
      <c r="H19" s="8"/>
      <c r="I19" s="1"/>
      <c r="J19" s="4"/>
      <c r="K19" s="4"/>
      <c r="L19" s="35"/>
      <c r="M19" s="54"/>
      <c r="N19" s="39"/>
      <c r="O19" s="40"/>
      <c r="P19" s="40"/>
      <c r="Q19" s="35"/>
      <c r="R19" s="35"/>
      <c r="S19" s="35"/>
      <c r="T19" s="41"/>
      <c r="U19" s="55"/>
      <c r="V19" s="6"/>
      <c r="W19" s="6"/>
      <c r="X19" s="1"/>
      <c r="Y19" s="17"/>
      <c r="Z19" s="1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26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20"/>
      <c r="CN19" s="17"/>
      <c r="CO19" s="17"/>
      <c r="CP19" s="17"/>
      <c r="CQ19" s="17"/>
      <c r="CR19" s="17"/>
      <c r="CS19" s="17"/>
      <c r="CT19" s="17"/>
      <c r="CU19" s="17"/>
      <c r="CV19" s="1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14"/>
      <c r="DM19" s="8"/>
      <c r="DW19" s="1"/>
      <c r="DX19" s="1"/>
      <c r="EL19" s="1"/>
      <c r="EQ19" s="17">
        <f t="shared" si="0"/>
        <v>0</v>
      </c>
      <c r="ER19" s="17">
        <f t="shared" si="1"/>
        <v>0</v>
      </c>
      <c r="ES19" s="17">
        <f t="shared" si="2"/>
        <v>0</v>
      </c>
      <c r="ET19" s="17" t="e">
        <f t="shared" si="3"/>
        <v>#REF!</v>
      </c>
      <c r="EU19" s="21">
        <f t="shared" si="4"/>
        <v>0</v>
      </c>
      <c r="EV19" s="17">
        <f t="shared" si="5"/>
        <v>0</v>
      </c>
      <c r="EW19" s="17">
        <f t="shared" si="6"/>
        <v>0</v>
      </c>
      <c r="EY19" s="17">
        <f t="shared" si="7"/>
        <v>0</v>
      </c>
    </row>
    <row r="20" spans="1:155" x14ac:dyDescent="0.25">
      <c r="A20" s="4" t="s">
        <v>97</v>
      </c>
      <c r="B20" s="1" t="s">
        <v>23</v>
      </c>
      <c r="C20" s="1">
        <v>48</v>
      </c>
      <c r="D20" s="1">
        <v>96</v>
      </c>
      <c r="E20" s="1" t="s">
        <v>163</v>
      </c>
      <c r="F20" s="1">
        <v>3</v>
      </c>
      <c r="G20" s="7" t="s">
        <v>57</v>
      </c>
      <c r="H20" s="8">
        <v>0</v>
      </c>
      <c r="I20" s="1"/>
      <c r="J20" s="4">
        <f>SUM(H20-I20)</f>
        <v>0</v>
      </c>
      <c r="K20" s="28">
        <f>+J20+Y20</f>
        <v>0</v>
      </c>
      <c r="L20" s="25" t="e">
        <f>($C20*$D20/144)*((T20*(1-L$3))+(U20*L$3))</f>
        <v>#REF!</v>
      </c>
      <c r="M20" s="3"/>
      <c r="N20" s="24" t="e">
        <f>IF($L20&lt;'ALPOLIC Materials'!#REF!,8,IF($L20&lt;'ALPOLIC Materials'!#REF!,6,IF($L20&lt;'ALPOLIC Materials'!#REF!,5,IF($L20&lt;'ALPOLIC Materials'!#REF!,4,IF($L20&lt;'ALPOLIC Materials'!#REF!,3,IF($L20&lt;'ALPOLIC Materials'!#REF!,2,1))))))</f>
        <v>#REF!</v>
      </c>
      <c r="O20" s="42" t="e">
        <f>$K20-(T20*O$3)</f>
        <v>#REF!</v>
      </c>
      <c r="P20" s="42" t="e">
        <f>$K20-(U20*O$3)</f>
        <v>#REF!</v>
      </c>
      <c r="Q20" s="36" t="e">
        <f>IF(N20=8,4,IF(N20=6,3,IF(N20=5,3,IF(N20=4,3,IF(N20=3,2,IF(N20=2,1,IF(N20=1,1,"")))))))</f>
        <v>#REF!</v>
      </c>
      <c r="R20" s="25" t="e">
        <f>IF(M20="yes",35000,IF($N20=8,($L20*$S$3*'ALPOLIC Materials'!#REF!),IF($N20=6,($L20*$S$3*'ALPOLIC Materials'!#REF!),IF($N20=5,8000,IF($N20=4,11000,IF($N20=3,15000,IF($N20=2,($L20*$S$3*'ALPOLIC Materials'!#REF!),35000)))))))</f>
        <v>#REF!</v>
      </c>
      <c r="S20" s="25" t="e">
        <f>R20/((C20*D20)/144)</f>
        <v>#REF!</v>
      </c>
      <c r="T20" s="6">
        <f>IF(ISERROR(AVERAGE(AA20,AB20,AC20,AD20,AE20,AF20,AG20,AH20,AI20,AJ20,AK20,AL20)),"-",AVERAGE(AA20,AB20,AC20,AD20,AE20,AF20,AG20,AH20,AI20,AJ20,AK20,AL20))</f>
        <v>0</v>
      </c>
      <c r="U20" s="6">
        <f>IF(ISERROR(AVERAGE(AJ20,AK20:AL20)),"-",AVERAGE(AJ20,AK20,AL20))</f>
        <v>0</v>
      </c>
      <c r="V20" s="22" t="str">
        <f>IF(ISERROR(SUM(J20/T20)),"-",SUM(J20/T20))</f>
        <v>-</v>
      </c>
      <c r="W20" s="16"/>
      <c r="X20" s="17"/>
      <c r="Y20" s="17"/>
      <c r="Z20" s="17"/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7"/>
      <c r="AN20" s="58">
        <f>SUM(AA20:AL20)</f>
        <v>0</v>
      </c>
      <c r="AO20" s="17"/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/>
      <c r="BC20" s="17">
        <f>SUM(AP20:BA20)</f>
        <v>0</v>
      </c>
      <c r="BD20" s="17"/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/>
      <c r="BR20" s="17">
        <f>SUM(BE20:BQ20)</f>
        <v>0</v>
      </c>
      <c r="BS20" s="26"/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7">
        <v>0</v>
      </c>
      <c r="CF20" s="17"/>
      <c r="CG20" s="17">
        <f>SUM(BT20:CF20)</f>
        <v>0</v>
      </c>
      <c r="CH20" s="17"/>
      <c r="CI20" s="17">
        <v>0</v>
      </c>
      <c r="CJ20" s="17">
        <v>0</v>
      </c>
      <c r="CK20" s="17">
        <v>0</v>
      </c>
      <c r="CL20" s="17">
        <v>0</v>
      </c>
      <c r="CM20" s="20">
        <v>0</v>
      </c>
      <c r="CN20" s="17">
        <v>0</v>
      </c>
      <c r="CO20" s="17">
        <v>4</v>
      </c>
      <c r="CP20" s="17">
        <v>0</v>
      </c>
      <c r="CQ20" s="17">
        <v>0</v>
      </c>
      <c r="CR20" s="17">
        <v>0</v>
      </c>
      <c r="CS20" s="17">
        <v>0</v>
      </c>
      <c r="CT20" s="17">
        <v>0</v>
      </c>
      <c r="CU20" s="17">
        <f>SUM(CI20:CT20)</f>
        <v>4</v>
      </c>
      <c r="CV20" s="13"/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/>
      <c r="DH20" s="3">
        <v>0</v>
      </c>
      <c r="DI20" s="3"/>
      <c r="DJ20" s="3">
        <f>SUM(CW20:DH20)</f>
        <v>0</v>
      </c>
      <c r="DK20" s="14"/>
      <c r="DM20" s="8"/>
      <c r="DW20" s="1">
        <v>0</v>
      </c>
      <c r="DX20" s="1"/>
      <c r="DY20" s="5">
        <f>SUM(DL20:DW20)</f>
        <v>0</v>
      </c>
      <c r="EL20" s="1"/>
      <c r="EM20" s="5">
        <f>SUM(EA20:EL20)</f>
        <v>0</v>
      </c>
      <c r="EQ20" s="17">
        <f t="shared" si="0"/>
        <v>0</v>
      </c>
      <c r="ER20" s="17">
        <f t="shared" si="1"/>
        <v>0</v>
      </c>
      <c r="ES20" s="17">
        <f t="shared" si="2"/>
        <v>0</v>
      </c>
      <c r="ET20" s="17" t="e">
        <f t="shared" si="3"/>
        <v>#REF!</v>
      </c>
      <c r="EU20" s="21" t="e">
        <f t="shared" si="4"/>
        <v>#REF!</v>
      </c>
      <c r="EV20" s="17">
        <f t="shared" si="5"/>
        <v>0</v>
      </c>
      <c r="EW20" s="17">
        <f t="shared" si="6"/>
        <v>0</v>
      </c>
      <c r="EY20" s="17">
        <f t="shared" si="7"/>
        <v>0</v>
      </c>
    </row>
    <row r="21" spans="1:155" x14ac:dyDescent="0.25">
      <c r="A21" s="1"/>
      <c r="B21" s="1"/>
      <c r="C21" s="1"/>
      <c r="D21" s="1"/>
      <c r="E21" s="1"/>
      <c r="F21" s="1"/>
      <c r="G21" s="1"/>
      <c r="H21" s="8"/>
      <c r="I21" s="1"/>
      <c r="J21" s="4"/>
      <c r="K21" s="4"/>
      <c r="L21" s="35"/>
      <c r="M21" s="54"/>
      <c r="N21" s="39"/>
      <c r="O21" s="40"/>
      <c r="P21" s="40"/>
      <c r="Q21" s="35"/>
      <c r="R21" s="35"/>
      <c r="S21" s="35"/>
      <c r="T21" s="41"/>
      <c r="U21" s="55"/>
      <c r="V21" s="6"/>
      <c r="W21" s="6"/>
      <c r="X21" s="1"/>
      <c r="Y21" s="17"/>
      <c r="Z21" s="1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26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20"/>
      <c r="CN21" s="17"/>
      <c r="CO21" s="17"/>
      <c r="CP21" s="17"/>
      <c r="CQ21" s="17"/>
      <c r="CR21" s="17"/>
      <c r="CS21" s="17"/>
      <c r="CT21" s="17"/>
      <c r="CU21" s="17"/>
      <c r="CV21" s="1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14"/>
      <c r="DM21" s="8"/>
      <c r="DW21" s="1"/>
      <c r="DX21" s="1"/>
      <c r="EL21" s="1"/>
      <c r="EQ21" s="17">
        <f t="shared" si="0"/>
        <v>0</v>
      </c>
      <c r="ER21" s="17">
        <f t="shared" si="1"/>
        <v>0</v>
      </c>
      <c r="ES21" s="17">
        <f t="shared" si="2"/>
        <v>0</v>
      </c>
      <c r="ET21" s="17" t="e">
        <f t="shared" si="3"/>
        <v>#REF!</v>
      </c>
      <c r="EU21" s="21">
        <f t="shared" si="4"/>
        <v>0</v>
      </c>
      <c r="EV21" s="17">
        <f t="shared" si="5"/>
        <v>0</v>
      </c>
      <c r="EW21" s="17">
        <f t="shared" si="6"/>
        <v>0</v>
      </c>
      <c r="EY21" s="17">
        <f t="shared" si="7"/>
        <v>0</v>
      </c>
    </row>
    <row r="22" spans="1:155" x14ac:dyDescent="0.25">
      <c r="A22" s="4" t="s">
        <v>98</v>
      </c>
      <c r="B22" s="1" t="s">
        <v>23</v>
      </c>
      <c r="C22" s="1">
        <v>48</v>
      </c>
      <c r="D22" s="1">
        <v>96</v>
      </c>
      <c r="E22" s="1" t="s">
        <v>164</v>
      </c>
      <c r="F22" s="1">
        <v>3</v>
      </c>
      <c r="G22" s="7" t="s">
        <v>57</v>
      </c>
      <c r="H22" s="8">
        <v>0</v>
      </c>
      <c r="I22" s="1"/>
      <c r="J22" s="4">
        <f>SUM(H22-I22)</f>
        <v>0</v>
      </c>
      <c r="K22" s="28">
        <f>+J22+Y22</f>
        <v>0</v>
      </c>
      <c r="L22" s="25" t="e">
        <f>($C22*$D22/144)*((T22*(1-L$3))+(U22*L$3))</f>
        <v>#REF!</v>
      </c>
      <c r="M22" s="3"/>
      <c r="N22" s="24" t="e">
        <f>IF($L22&lt;'ALPOLIC Materials'!#REF!,8,IF($L22&lt;'ALPOLIC Materials'!#REF!,6,IF($L22&lt;'ALPOLIC Materials'!#REF!,5,IF($L22&lt;'ALPOLIC Materials'!#REF!,4,IF($L22&lt;'ALPOLIC Materials'!#REF!,3,IF($L22&lt;'ALPOLIC Materials'!#REF!,2,1))))))</f>
        <v>#REF!</v>
      </c>
      <c r="O22" s="42" t="e">
        <f>$K22-(T22*O$3)</f>
        <v>#REF!</v>
      </c>
      <c r="P22" s="42" t="e">
        <f>$K22-(U22*O$3)</f>
        <v>#REF!</v>
      </c>
      <c r="Q22" s="36" t="e">
        <f>IF(N22=8,4,IF(N22=6,3,IF(N22=5,3,IF(N22=4,3,IF(N22=3,2,IF(N22=2,1,IF(N22=1,1,"")))))))</f>
        <v>#REF!</v>
      </c>
      <c r="R22" s="25" t="e">
        <f>IF(M22="yes",35000,IF($N22=8,($L22*$S$3*'ALPOLIC Materials'!#REF!),IF($N22=6,($L22*$S$3*'ALPOLIC Materials'!#REF!),IF($N22=5,8000,IF($N22=4,11000,IF($N22=3,15000,IF($N22=2,($L22*$S$3*'ALPOLIC Materials'!#REF!),35000)))))))</f>
        <v>#REF!</v>
      </c>
      <c r="S22" s="25" t="e">
        <f>R22/((C22*D22)/144)</f>
        <v>#REF!</v>
      </c>
      <c r="T22" s="6">
        <f>IF(ISERROR(AVERAGE(AA22,AB22,AC22,AD22,AE22,AF22,AG22,AH22,AI22,AJ22,AK22,AL22)),"-",AVERAGE(AA22,AB22,AC22,AD22,AE22,AF22,AG22,AH22,AI22,AJ22,AK22,AL22))</f>
        <v>0</v>
      </c>
      <c r="U22" s="6">
        <f>IF(ISERROR(AVERAGE(AJ22,AK22:AL22)),"-",AVERAGE(AJ22,AK22,AL22))</f>
        <v>0</v>
      </c>
      <c r="V22" s="22" t="str">
        <f>IF(ISERROR(SUM(J22/T22)),"-",SUM(J22/T22))</f>
        <v>-</v>
      </c>
      <c r="W22" s="16"/>
      <c r="X22" s="17"/>
      <c r="Y22" s="17"/>
      <c r="Z22" s="17"/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7"/>
      <c r="AN22" s="58">
        <f>SUM(AA22:AL22)</f>
        <v>0</v>
      </c>
      <c r="AO22" s="17"/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3</v>
      </c>
      <c r="BA22" s="17">
        <v>0</v>
      </c>
      <c r="BB22" s="17"/>
      <c r="BC22" s="17">
        <f>SUM(AP22:BA22)</f>
        <v>3</v>
      </c>
      <c r="BD22" s="17"/>
      <c r="BE22" s="17">
        <v>0</v>
      </c>
      <c r="BF22" s="17">
        <v>0</v>
      </c>
      <c r="BG22" s="17">
        <v>0</v>
      </c>
      <c r="BH22" s="17">
        <v>4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17">
        <v>0</v>
      </c>
      <c r="BQ22" s="17"/>
      <c r="BR22" s="17">
        <f>SUM(BE22:BQ22)</f>
        <v>4</v>
      </c>
      <c r="BS22" s="26"/>
      <c r="BT22" s="17">
        <v>0</v>
      </c>
      <c r="BU22" s="17">
        <v>0</v>
      </c>
      <c r="BV22" s="17">
        <v>0</v>
      </c>
      <c r="BW22" s="17">
        <v>0</v>
      </c>
      <c r="BX22" s="17">
        <v>0</v>
      </c>
      <c r="BY22" s="17">
        <v>0</v>
      </c>
      <c r="BZ22" s="17">
        <v>0</v>
      </c>
      <c r="CA22" s="17">
        <v>0</v>
      </c>
      <c r="CB22" s="17">
        <v>0</v>
      </c>
      <c r="CC22" s="17">
        <v>0</v>
      </c>
      <c r="CD22" s="17">
        <v>0</v>
      </c>
      <c r="CE22" s="17">
        <v>0</v>
      </c>
      <c r="CF22" s="17"/>
      <c r="CG22" s="17">
        <f>SUM(BT22:CF22)</f>
        <v>0</v>
      </c>
      <c r="CH22" s="17"/>
      <c r="CI22" s="17">
        <v>0</v>
      </c>
      <c r="CJ22" s="17">
        <v>0</v>
      </c>
      <c r="CK22" s="17">
        <v>4</v>
      </c>
      <c r="CL22" s="17">
        <v>0</v>
      </c>
      <c r="CM22" s="20">
        <v>0</v>
      </c>
      <c r="CN22" s="17">
        <v>0</v>
      </c>
      <c r="CO22" s="17">
        <v>13</v>
      </c>
      <c r="CP22" s="17">
        <v>0</v>
      </c>
      <c r="CQ22" s="17">
        <v>0</v>
      </c>
      <c r="CR22" s="17">
        <v>0</v>
      </c>
      <c r="CS22" s="17">
        <v>0</v>
      </c>
      <c r="CT22" s="17">
        <v>0</v>
      </c>
      <c r="CU22" s="17">
        <f>SUM(CI22:CT22)</f>
        <v>17</v>
      </c>
      <c r="CV22" s="13"/>
      <c r="CW22" s="3">
        <v>0</v>
      </c>
      <c r="CX22" s="3">
        <v>0</v>
      </c>
      <c r="CY22" s="3">
        <v>0</v>
      </c>
      <c r="CZ22" s="3">
        <v>2</v>
      </c>
      <c r="DA22" s="3">
        <v>0</v>
      </c>
      <c r="DB22" s="3">
        <v>0</v>
      </c>
      <c r="DC22" s="3">
        <v>0</v>
      </c>
      <c r="DD22" s="3">
        <v>0</v>
      </c>
      <c r="DE22" s="3">
        <v>0</v>
      </c>
      <c r="DF22" s="3">
        <v>0</v>
      </c>
      <c r="DG22" s="3"/>
      <c r="DH22" s="3">
        <v>0</v>
      </c>
      <c r="DI22" s="3"/>
      <c r="DJ22" s="3">
        <f>SUM(CW22:DH22)</f>
        <v>2</v>
      </c>
      <c r="DK22" s="14"/>
      <c r="DM22" s="8"/>
      <c r="DR22" s="5">
        <v>13</v>
      </c>
      <c r="DT22" s="5">
        <v>22</v>
      </c>
      <c r="DW22" s="1">
        <v>0</v>
      </c>
      <c r="DX22" s="1"/>
      <c r="DY22" s="5">
        <f>SUM(DL22:DW22)</f>
        <v>35</v>
      </c>
      <c r="EL22" s="1"/>
      <c r="EM22" s="5">
        <f>SUM(EA22:EL22)</f>
        <v>0</v>
      </c>
      <c r="EQ22" s="17">
        <f t="shared" si="0"/>
        <v>0</v>
      </c>
      <c r="ER22" s="17">
        <f t="shared" si="1"/>
        <v>0</v>
      </c>
      <c r="ES22" s="17">
        <f t="shared" si="2"/>
        <v>0</v>
      </c>
      <c r="ET22" s="17" t="e">
        <f t="shared" si="3"/>
        <v>#REF!</v>
      </c>
      <c r="EU22" s="21" t="e">
        <f t="shared" si="4"/>
        <v>#REF!</v>
      </c>
      <c r="EV22" s="17">
        <f t="shared" si="5"/>
        <v>0</v>
      </c>
      <c r="EW22" s="17">
        <f t="shared" si="6"/>
        <v>0</v>
      </c>
      <c r="EY22" s="17">
        <f t="shared" si="7"/>
        <v>0</v>
      </c>
    </row>
    <row r="23" spans="1:155" x14ac:dyDescent="0.25">
      <c r="A23" s="1"/>
      <c r="B23" s="1"/>
      <c r="C23" s="1"/>
      <c r="D23" s="1"/>
      <c r="E23" s="1"/>
      <c r="F23" s="1"/>
      <c r="G23" s="1"/>
      <c r="H23" s="8"/>
      <c r="I23" s="1"/>
      <c r="J23" s="4"/>
      <c r="K23" s="4"/>
      <c r="L23" s="35"/>
      <c r="M23" s="54"/>
      <c r="N23" s="39"/>
      <c r="O23" s="40"/>
      <c r="P23" s="40"/>
      <c r="Q23" s="35"/>
      <c r="R23" s="35"/>
      <c r="S23" s="35"/>
      <c r="T23" s="41"/>
      <c r="U23" s="55"/>
      <c r="V23" s="6"/>
      <c r="W23" s="6"/>
      <c r="X23" s="1"/>
      <c r="Y23" s="17"/>
      <c r="Z23" s="1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26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20"/>
      <c r="CN23" s="17"/>
      <c r="CO23" s="17"/>
      <c r="CP23" s="17"/>
      <c r="CQ23" s="17"/>
      <c r="CR23" s="17"/>
      <c r="CS23" s="17"/>
      <c r="CT23" s="17"/>
      <c r="CU23" s="17"/>
      <c r="CV23" s="1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14"/>
      <c r="DM23" s="8"/>
      <c r="DW23" s="1"/>
      <c r="DX23" s="1"/>
      <c r="EL23" s="1"/>
      <c r="EQ23" s="17">
        <f t="shared" si="0"/>
        <v>0</v>
      </c>
      <c r="ER23" s="17">
        <f t="shared" si="1"/>
        <v>0</v>
      </c>
      <c r="ES23" s="17">
        <f t="shared" si="2"/>
        <v>0</v>
      </c>
      <c r="ET23" s="17" t="e">
        <f t="shared" si="3"/>
        <v>#REF!</v>
      </c>
      <c r="EU23" s="21">
        <f t="shared" si="4"/>
        <v>0</v>
      </c>
      <c r="EV23" s="17">
        <f t="shared" si="5"/>
        <v>0</v>
      </c>
      <c r="EW23" s="17">
        <f t="shared" si="6"/>
        <v>0</v>
      </c>
      <c r="EY23" s="17">
        <f t="shared" si="7"/>
        <v>0</v>
      </c>
    </row>
    <row r="24" spans="1:155" x14ac:dyDescent="0.25">
      <c r="A24" s="4" t="s">
        <v>99</v>
      </c>
      <c r="B24" s="1" t="s">
        <v>23</v>
      </c>
      <c r="C24" s="1">
        <v>48</v>
      </c>
      <c r="D24" s="1">
        <v>96</v>
      </c>
      <c r="E24" s="1" t="s">
        <v>165</v>
      </c>
      <c r="F24" s="1">
        <v>3</v>
      </c>
      <c r="G24" s="7" t="s">
        <v>57</v>
      </c>
      <c r="H24" s="8">
        <v>0</v>
      </c>
      <c r="I24" s="1"/>
      <c r="J24" s="4">
        <f>SUM(H24-I24)</f>
        <v>0</v>
      </c>
      <c r="K24" s="28">
        <f>+J24+Y24</f>
        <v>0</v>
      </c>
      <c r="L24" s="25" t="e">
        <f>($C24*$D24/144)*((T24*(1-L$3))+(U24*L$3))</f>
        <v>#REF!</v>
      </c>
      <c r="M24" s="3"/>
      <c r="N24" s="24" t="e">
        <f>IF($L24&lt;'ALPOLIC Materials'!#REF!,8,IF($L24&lt;'ALPOLIC Materials'!#REF!,6,IF($L24&lt;'ALPOLIC Materials'!#REF!,5,IF($L24&lt;'ALPOLIC Materials'!#REF!,4,IF($L24&lt;'ALPOLIC Materials'!#REF!,3,IF($L24&lt;'ALPOLIC Materials'!#REF!,2,1))))))</f>
        <v>#REF!</v>
      </c>
      <c r="O24" s="42" t="e">
        <f>$K24-(T24*O$3)</f>
        <v>#REF!</v>
      </c>
      <c r="P24" s="42" t="e">
        <f>$K24-(U24*O$3)</f>
        <v>#REF!</v>
      </c>
      <c r="Q24" s="36" t="e">
        <f>IF(N24=8,4,IF(N24=6,3,IF(N24=5,3,IF(N24=4,3,IF(N24=3,2,IF(N24=2,1,IF(N24=1,1,"")))))))</f>
        <v>#REF!</v>
      </c>
      <c r="R24" s="25" t="e">
        <f>IF(M24="yes",35000,IF($N24=8,($L24*$S$3*'ALPOLIC Materials'!#REF!),IF($N24=6,($L24*$S$3*'ALPOLIC Materials'!#REF!),IF($N24=5,8000,IF($N24=4,11000,IF($N24=3,15000,IF($N24=2,($L24*$S$3*'ALPOLIC Materials'!#REF!),35000)))))))</f>
        <v>#REF!</v>
      </c>
      <c r="S24" s="25" t="e">
        <f>R24/((C24*D24)/144)</f>
        <v>#REF!</v>
      </c>
      <c r="T24" s="6">
        <f>IF(ISERROR(AVERAGE(AA24,AB24,AC24,AD24,AE24,AF24,AG24,AH24,AI24,AJ24,AK24,AL24)),"-",AVERAGE(AA24,AB24,AC24,AD24,AE24,AF24,AG24,AH24,AI24,AJ24,AK24,AL24))</f>
        <v>0</v>
      </c>
      <c r="U24" s="6">
        <f>IF(ISERROR(AVERAGE(AJ24,AK24:AL24)),"-",AVERAGE(AJ24,AK24,AL24))</f>
        <v>0</v>
      </c>
      <c r="V24" s="22" t="str">
        <f>IF(ISERROR(SUM(J24/T24)),"-",SUM(J24/T24))</f>
        <v>-</v>
      </c>
      <c r="W24" s="16"/>
      <c r="X24" s="17"/>
      <c r="Y24" s="17"/>
      <c r="Z24" s="17"/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7"/>
      <c r="AN24" s="58">
        <f>SUM(AA24:AL24)</f>
        <v>0</v>
      </c>
      <c r="AO24" s="17"/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/>
      <c r="BC24" s="17">
        <f>SUM(AP24:BA24)</f>
        <v>0</v>
      </c>
      <c r="BD24" s="17"/>
      <c r="BE24" s="17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/>
      <c r="BR24" s="17">
        <f>SUM(BE24:BQ24)</f>
        <v>0</v>
      </c>
      <c r="BS24" s="26"/>
      <c r="BT24" s="17">
        <v>0</v>
      </c>
      <c r="BU24" s="17">
        <v>0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  <c r="CE24" s="17">
        <v>0</v>
      </c>
      <c r="CF24" s="17"/>
      <c r="CG24" s="17">
        <f>SUM(BT24:CF24)</f>
        <v>0</v>
      </c>
      <c r="CH24" s="17"/>
      <c r="CI24" s="17">
        <v>0</v>
      </c>
      <c r="CJ24" s="17">
        <v>0</v>
      </c>
      <c r="CK24" s="17">
        <v>29</v>
      </c>
      <c r="CL24" s="17">
        <v>0</v>
      </c>
      <c r="CM24" s="20">
        <v>0</v>
      </c>
      <c r="CN24" s="17">
        <v>0</v>
      </c>
      <c r="CO24" s="17">
        <v>0</v>
      </c>
      <c r="CP24" s="17">
        <v>2</v>
      </c>
      <c r="CQ24" s="17">
        <v>0</v>
      </c>
      <c r="CR24" s="17">
        <v>0</v>
      </c>
      <c r="CS24" s="17">
        <v>5</v>
      </c>
      <c r="CT24" s="17">
        <v>0</v>
      </c>
      <c r="CU24" s="17">
        <f>SUM(CI24:CT24)</f>
        <v>36</v>
      </c>
      <c r="CV24" s="13"/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0</v>
      </c>
      <c r="DF24" s="3">
        <v>0</v>
      </c>
      <c r="DG24" s="3"/>
      <c r="DH24" s="3">
        <v>0</v>
      </c>
      <c r="DI24" s="3"/>
      <c r="DJ24" s="3">
        <f>SUM(CW24:DH24)</f>
        <v>0</v>
      </c>
      <c r="DK24" s="14"/>
      <c r="DM24" s="8"/>
      <c r="DU24" s="5">
        <v>7</v>
      </c>
      <c r="DW24" s="1">
        <v>0</v>
      </c>
      <c r="DX24" s="1"/>
      <c r="DY24" s="5">
        <f>SUM(DL24:DW24)</f>
        <v>7</v>
      </c>
      <c r="EL24" s="1"/>
      <c r="EM24" s="5">
        <f>SUM(EA24:EL24)</f>
        <v>0</v>
      </c>
      <c r="EQ24" s="17">
        <f t="shared" si="0"/>
        <v>0</v>
      </c>
      <c r="ER24" s="17">
        <f t="shared" si="1"/>
        <v>0</v>
      </c>
      <c r="ES24" s="17">
        <f t="shared" si="2"/>
        <v>0</v>
      </c>
      <c r="ET24" s="17" t="e">
        <f t="shared" si="3"/>
        <v>#REF!</v>
      </c>
      <c r="EU24" s="21" t="e">
        <f t="shared" si="4"/>
        <v>#REF!</v>
      </c>
      <c r="EV24" s="17">
        <f t="shared" si="5"/>
        <v>0</v>
      </c>
      <c r="EW24" s="17">
        <f t="shared" si="6"/>
        <v>0</v>
      </c>
      <c r="EY24" s="17">
        <f t="shared" si="7"/>
        <v>0</v>
      </c>
    </row>
    <row r="25" spans="1:155" x14ac:dyDescent="0.25">
      <c r="EQ25" s="17">
        <f t="shared" si="0"/>
        <v>0</v>
      </c>
      <c r="ER25" s="17">
        <f t="shared" si="1"/>
        <v>0</v>
      </c>
      <c r="ES25" s="17">
        <f t="shared" si="2"/>
        <v>0</v>
      </c>
      <c r="ET25" s="17" t="e">
        <f t="shared" si="3"/>
        <v>#REF!</v>
      </c>
      <c r="EU25" s="21">
        <f t="shared" si="4"/>
        <v>0</v>
      </c>
      <c r="EV25" s="17">
        <f t="shared" si="5"/>
        <v>0</v>
      </c>
      <c r="EW25" s="17">
        <f t="shared" si="6"/>
        <v>0</v>
      </c>
      <c r="EY25" s="17">
        <f t="shared" si="7"/>
        <v>0</v>
      </c>
    </row>
    <row r="26" spans="1:155" x14ac:dyDescent="0.25">
      <c r="A26" s="4" t="s">
        <v>197</v>
      </c>
      <c r="B26" s="1" t="s">
        <v>23</v>
      </c>
      <c r="C26" s="1">
        <v>48</v>
      </c>
      <c r="D26" s="1">
        <v>96</v>
      </c>
      <c r="E26" s="1" t="s">
        <v>198</v>
      </c>
      <c r="F26" s="1">
        <v>3</v>
      </c>
      <c r="G26" s="7" t="s">
        <v>57</v>
      </c>
      <c r="H26" s="8"/>
      <c r="I26" s="1"/>
      <c r="J26" s="4">
        <f>SUM(H26-I26)</f>
        <v>0</v>
      </c>
      <c r="K26" s="28">
        <f>+J26+Y26</f>
        <v>0</v>
      </c>
      <c r="L26" s="25" t="e">
        <f>($C26*$D26/144)*((T26*(1-L$3))+(U26*L$3))</f>
        <v>#REF!</v>
      </c>
      <c r="M26" s="3"/>
      <c r="N26" s="24" t="e">
        <f>IF($L26&lt;'ALPOLIC Materials'!#REF!,8,IF($L26&lt;'ALPOLIC Materials'!#REF!,6,IF($L26&lt;'ALPOLIC Materials'!#REF!,5,IF($L26&lt;'ALPOLIC Materials'!#REF!,4,IF($L26&lt;'ALPOLIC Materials'!#REF!,3,IF($L26&lt;'ALPOLIC Materials'!#REF!,2,1))))))</f>
        <v>#REF!</v>
      </c>
      <c r="O26" s="42" t="e">
        <f>$K26-(T26*O$3)</f>
        <v>#REF!</v>
      </c>
      <c r="P26" s="42" t="e">
        <f>$K26-(U26*O$3)</f>
        <v>#REF!</v>
      </c>
      <c r="Q26" s="36" t="e">
        <f>IF(N26=8,4,IF(N26=6,3,IF(N26=5,3,IF(N26=4,3,IF(N26=3,2,IF(N26=2,1,IF(N26=1,1,"")))))))</f>
        <v>#REF!</v>
      </c>
      <c r="R26" s="25" t="e">
        <f>IF(M26="yes",35000,IF($N26=8,($L26*$S$3*'ALPOLIC Materials'!#REF!),IF($N26=6,($L26*$S$3*'ALPOLIC Materials'!#REF!),IF($N26=5,8000,IF($N26=4,11000,IF($N26=3,15000,IF($N26=2,($L26*$S$3*'ALPOLIC Materials'!#REF!),35000)))))))</f>
        <v>#REF!</v>
      </c>
      <c r="S26" s="25" t="e">
        <f>R26/((C26*D26)/144)</f>
        <v>#REF!</v>
      </c>
      <c r="T26" s="6">
        <f>IF(ISERROR(AVERAGE(AA26,AB26,AC26,AD26,AE26,AF26,AG26,AH26,AI26,AJ26,AK26,AL26)),"-",AVERAGE(AA26,AB26,AC26,AD26,AE26,AF26,AG26,AH26,AI26,AJ26,AK26,AL26))</f>
        <v>0</v>
      </c>
      <c r="U26" s="6">
        <f>IF(ISERROR(AVERAGE(AJ26,AK26:AL26)),"-",AVERAGE(AJ26,AK26,AL26))</f>
        <v>0</v>
      </c>
      <c r="V26" s="22" t="str">
        <f>IF(ISERROR(SUM(J26/T26)),"-",SUM(J26/T26))</f>
        <v>-</v>
      </c>
      <c r="W26" s="16"/>
      <c r="X26" s="17"/>
      <c r="Y26" s="17"/>
      <c r="Z26" s="17"/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0</v>
      </c>
      <c r="AH26" s="58">
        <v>0</v>
      </c>
      <c r="AI26" s="58">
        <v>0</v>
      </c>
      <c r="AJ26" s="58">
        <v>0</v>
      </c>
      <c r="AK26" s="58">
        <v>0</v>
      </c>
      <c r="AL26" s="58">
        <v>0</v>
      </c>
      <c r="AM26" s="57"/>
      <c r="AN26" s="58">
        <f>SUM(AA26:AL26)</f>
        <v>0</v>
      </c>
      <c r="AO26" s="17"/>
      <c r="AP26" s="17"/>
      <c r="AQ26" s="17"/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/>
      <c r="BC26" s="17">
        <f>SUM(AP26:BA26)</f>
        <v>0</v>
      </c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>
        <f>SUM(BE26:BQ26)</f>
        <v>0</v>
      </c>
      <c r="BS26" s="26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>
        <f>SUM(BT26:CF26)</f>
        <v>0</v>
      </c>
      <c r="CH26" s="17"/>
      <c r="CI26" s="17"/>
      <c r="CJ26" s="17"/>
      <c r="CK26" s="17"/>
      <c r="CL26" s="17"/>
      <c r="CM26" s="20"/>
      <c r="CN26" s="17"/>
      <c r="CO26" s="17"/>
      <c r="CP26" s="17"/>
      <c r="CQ26" s="17"/>
      <c r="CR26" s="17"/>
      <c r="CS26" s="17"/>
      <c r="CT26" s="17"/>
      <c r="CU26" s="17">
        <f>SUM(CI26:CT26)</f>
        <v>0</v>
      </c>
      <c r="CV26" s="1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>
        <f>SUM(CW26:DH26)</f>
        <v>0</v>
      </c>
      <c r="DK26" s="14"/>
      <c r="DM26" s="8"/>
      <c r="DW26" s="1"/>
      <c r="DX26" s="1"/>
      <c r="DY26" s="5">
        <f>SUM(DL26:DW26)</f>
        <v>0</v>
      </c>
      <c r="EL26" s="1"/>
      <c r="EM26" s="5">
        <f>SUM(EA26:EL26)</f>
        <v>0</v>
      </c>
      <c r="EQ26" s="17">
        <f t="shared" si="0"/>
        <v>0</v>
      </c>
      <c r="ER26" s="17">
        <f t="shared" si="1"/>
        <v>0</v>
      </c>
      <c r="ES26" s="17">
        <f t="shared" si="2"/>
        <v>0</v>
      </c>
      <c r="ET26" s="17" t="e">
        <f t="shared" si="3"/>
        <v>#REF!</v>
      </c>
      <c r="EU26" s="21" t="e">
        <f t="shared" si="4"/>
        <v>#REF!</v>
      </c>
      <c r="EV26" s="17">
        <f t="shared" si="5"/>
        <v>0</v>
      </c>
      <c r="EW26" s="17">
        <f t="shared" si="6"/>
        <v>0</v>
      </c>
      <c r="EY26" s="17">
        <f t="shared" si="7"/>
        <v>0</v>
      </c>
    </row>
    <row r="27" spans="1:155" x14ac:dyDescent="0.25">
      <c r="EQ27" s="17">
        <f t="shared" si="0"/>
        <v>0</v>
      </c>
      <c r="ER27" s="17">
        <f t="shared" si="1"/>
        <v>0</v>
      </c>
      <c r="ES27" s="17">
        <f t="shared" si="2"/>
        <v>0</v>
      </c>
      <c r="ET27" s="17" t="e">
        <f t="shared" si="3"/>
        <v>#REF!</v>
      </c>
      <c r="EU27" s="21">
        <f t="shared" si="4"/>
        <v>0</v>
      </c>
      <c r="EV27" s="17">
        <f t="shared" si="5"/>
        <v>0</v>
      </c>
      <c r="EW27" s="17">
        <f t="shared" si="6"/>
        <v>0</v>
      </c>
      <c r="EY27" s="17">
        <f t="shared" si="7"/>
        <v>0</v>
      </c>
    </row>
    <row r="28" spans="1:155" x14ac:dyDescent="0.25">
      <c r="J28" s="5">
        <f>SUM(J4:J27)</f>
        <v>0</v>
      </c>
      <c r="T28" s="6">
        <f>IF(ISERROR(AVERAGE(BA28,AA28,AB28,AC28,AD28,AE28,AF28,AG28,AH28,AI28,AJ28,AK28)),"-",AVERAGE(BA28,AA28,AB28,AC28,AD28,AE28,AF28,AG28,AH28,AI28,AJ28,AK28))</f>
        <v>0</v>
      </c>
      <c r="U28" s="6">
        <f>IF(ISERROR(AVERAGE(AI28,AJ28,AK28)),"-",AVERAGE(AI28,AJ28,AK28))</f>
        <v>0</v>
      </c>
      <c r="V28" s="22" t="str">
        <f>IF(ISERROR(SUM(J28/T28)),"-",SUM(J28/T28))</f>
        <v>-</v>
      </c>
      <c r="AA28" s="59">
        <f t="shared" ref="AA28:AL28" si="8">SUM(AA4:AA26)</f>
        <v>0</v>
      </c>
      <c r="AB28" s="59">
        <f t="shared" si="8"/>
        <v>0</v>
      </c>
      <c r="AC28" s="59">
        <f t="shared" si="8"/>
        <v>0</v>
      </c>
      <c r="AD28" s="59">
        <f t="shared" si="8"/>
        <v>0</v>
      </c>
      <c r="AE28" s="59">
        <f t="shared" si="8"/>
        <v>0</v>
      </c>
      <c r="AF28" s="59">
        <f t="shared" si="8"/>
        <v>0</v>
      </c>
      <c r="AG28" s="59">
        <f t="shared" si="8"/>
        <v>0</v>
      </c>
      <c r="AH28" s="59">
        <f t="shared" si="8"/>
        <v>0</v>
      </c>
      <c r="AI28" s="59">
        <f t="shared" si="8"/>
        <v>0</v>
      </c>
      <c r="AJ28" s="59">
        <f t="shared" si="8"/>
        <v>0</v>
      </c>
      <c r="AK28" s="59">
        <f t="shared" si="8"/>
        <v>0</v>
      </c>
      <c r="AL28" s="59">
        <f t="shared" si="8"/>
        <v>0</v>
      </c>
      <c r="AN28" s="58">
        <f>SUM(AA28:AL28)</f>
        <v>0</v>
      </c>
      <c r="AP28" s="21">
        <f t="shared" ref="AP28:BA28" si="9">SUM(AP6:AP26)</f>
        <v>0</v>
      </c>
      <c r="AQ28" s="21">
        <f t="shared" si="9"/>
        <v>0</v>
      </c>
      <c r="AR28" s="21">
        <f t="shared" si="9"/>
        <v>0</v>
      </c>
      <c r="AS28" s="21">
        <f t="shared" si="9"/>
        <v>0</v>
      </c>
      <c r="AT28" s="21">
        <f t="shared" si="9"/>
        <v>0</v>
      </c>
      <c r="AU28" s="21">
        <f t="shared" si="9"/>
        <v>0</v>
      </c>
      <c r="AV28" s="21">
        <f t="shared" si="9"/>
        <v>0</v>
      </c>
      <c r="AW28" s="21">
        <f t="shared" si="9"/>
        <v>0</v>
      </c>
      <c r="AX28" s="21">
        <f t="shared" si="9"/>
        <v>0</v>
      </c>
      <c r="AY28" s="21">
        <f t="shared" si="9"/>
        <v>0</v>
      </c>
      <c r="AZ28" s="21">
        <f t="shared" si="9"/>
        <v>3</v>
      </c>
      <c r="BA28" s="21">
        <f t="shared" si="9"/>
        <v>0</v>
      </c>
      <c r="BC28" s="17">
        <f>SUM(AP28:BA28)</f>
        <v>3</v>
      </c>
      <c r="BR28" s="21">
        <f>SUM(BR6:BR26)</f>
        <v>6</v>
      </c>
      <c r="CG28" s="21">
        <f>SUM(CG6:CG26)</f>
        <v>3</v>
      </c>
      <c r="CU28" s="21">
        <f>SUM(CU6:CU26)</f>
        <v>60</v>
      </c>
      <c r="EQ28" s="17">
        <f t="shared" si="0"/>
        <v>0</v>
      </c>
      <c r="ER28" s="17">
        <f t="shared" si="1"/>
        <v>0</v>
      </c>
      <c r="ES28" s="17">
        <f t="shared" si="2"/>
        <v>0</v>
      </c>
      <c r="ET28" s="17" t="e">
        <f t="shared" si="3"/>
        <v>#REF!</v>
      </c>
      <c r="EU28" s="21">
        <f t="shared" si="4"/>
        <v>0</v>
      </c>
      <c r="EV28" s="17">
        <f t="shared" si="5"/>
        <v>0</v>
      </c>
      <c r="EW28" s="17">
        <f t="shared" si="6"/>
        <v>0</v>
      </c>
      <c r="EY28" s="17">
        <f t="shared" si="7"/>
        <v>0</v>
      </c>
    </row>
    <row r="29" spans="1:155" x14ac:dyDescent="0.25">
      <c r="T29" s="6"/>
      <c r="U29" s="6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C29" s="17"/>
      <c r="EQ29" s="17"/>
      <c r="ER29" s="17"/>
      <c r="ES29" s="17"/>
      <c r="ET29" s="17"/>
      <c r="EU29" s="21"/>
      <c r="EV29" s="17"/>
      <c r="EW29" s="17"/>
      <c r="EY29" s="17"/>
    </row>
    <row r="30" spans="1:155" x14ac:dyDescent="0.25">
      <c r="T30" s="6"/>
      <c r="U30" s="6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C30" s="17"/>
      <c r="EQ30" s="17"/>
      <c r="ER30" s="17"/>
      <c r="ES30" s="17"/>
      <c r="ET30" s="17"/>
      <c r="EU30" s="21"/>
      <c r="EV30" s="17"/>
      <c r="EW30" s="17"/>
      <c r="EY30" s="17"/>
    </row>
    <row r="31" spans="1:155" x14ac:dyDescent="0.25">
      <c r="T31" s="6"/>
      <c r="U31" s="6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C31" s="17"/>
      <c r="EQ31" s="17"/>
      <c r="ER31" s="17"/>
      <c r="ES31" s="17"/>
      <c r="ET31" s="17"/>
      <c r="EU31" s="21"/>
      <c r="EV31" s="17"/>
      <c r="EW31" s="17"/>
      <c r="EY31" s="17"/>
    </row>
    <row r="32" spans="1:155" x14ac:dyDescent="0.25">
      <c r="S32" s="49" t="s">
        <v>186</v>
      </c>
      <c r="T32" s="51">
        <f>COUNT(J6:J24)</f>
        <v>10</v>
      </c>
    </row>
    <row r="33" spans="19:155" x14ac:dyDescent="0.25">
      <c r="S33" s="49" t="s">
        <v>185</v>
      </c>
      <c r="T33" s="51">
        <f>FREQUENCY(J6:J24,V33)</f>
        <v>10</v>
      </c>
      <c r="U33" s="47" t="s">
        <v>182</v>
      </c>
      <c r="V33" s="5">
        <v>9</v>
      </c>
      <c r="EQ33" s="21">
        <f t="shared" ref="EQ33:EY33" si="10">SUM(EQ3:EQ26)</f>
        <v>0</v>
      </c>
      <c r="ER33" s="21">
        <f t="shared" si="10"/>
        <v>0</v>
      </c>
      <c r="ES33" s="21">
        <f t="shared" si="10"/>
        <v>0</v>
      </c>
      <c r="ET33" s="21" t="e">
        <f t="shared" si="10"/>
        <v>#REF!</v>
      </c>
      <c r="EU33" s="21" t="e">
        <f t="shared" si="10"/>
        <v>#REF!</v>
      </c>
      <c r="EV33" s="21">
        <f t="shared" si="10"/>
        <v>0</v>
      </c>
      <c r="EW33" s="21">
        <f t="shared" si="10"/>
        <v>0</v>
      </c>
      <c r="EX33" s="21">
        <f t="shared" si="10"/>
        <v>0</v>
      </c>
      <c r="EY33" s="21">
        <f t="shared" si="10"/>
        <v>0</v>
      </c>
    </row>
    <row r="34" spans="19:155" x14ac:dyDescent="0.25">
      <c r="S34" s="49" t="s">
        <v>183</v>
      </c>
      <c r="T34" s="50">
        <f>T33/T32</f>
        <v>1</v>
      </c>
      <c r="U34" s="48" t="s">
        <v>187</v>
      </c>
    </row>
    <row r="35" spans="19:155" x14ac:dyDescent="0.25">
      <c r="S35" s="49" t="s">
        <v>184</v>
      </c>
      <c r="T35" s="51">
        <f>FREQUENCY(J6:J24,V35)</f>
        <v>10</v>
      </c>
      <c r="U35" s="48"/>
      <c r="V35" s="5">
        <v>0</v>
      </c>
    </row>
    <row r="36" spans="19:155" x14ac:dyDescent="0.25">
      <c r="S36" s="49" t="s">
        <v>183</v>
      </c>
      <c r="T36" s="50">
        <f>T35/T32</f>
        <v>1</v>
      </c>
      <c r="U36" s="48" t="s">
        <v>187</v>
      </c>
    </row>
    <row r="37" spans="19:155" ht="15.75" x14ac:dyDescent="0.25">
      <c r="V37" s="44"/>
      <c r="W37" s="45"/>
      <c r="X37" s="46"/>
      <c r="Y37" s="27"/>
    </row>
    <row r="38" spans="19:155" x14ac:dyDescent="0.25">
      <c r="V38" s="1"/>
      <c r="W38" s="1"/>
      <c r="X38" s="46"/>
      <c r="Y38" s="47"/>
    </row>
    <row r="39" spans="19:155" ht="15.75" x14ac:dyDescent="0.25">
      <c r="V39" s="44"/>
      <c r="W39" s="45"/>
      <c r="X39" s="46"/>
      <c r="Y39" s="48"/>
    </row>
    <row r="40" spans="19:155" ht="15.75" x14ac:dyDescent="0.25">
      <c r="V40" s="44"/>
      <c r="W40" s="45"/>
      <c r="X40" s="46"/>
      <c r="Y40" s="48"/>
    </row>
    <row r="41" spans="19:155" ht="15.75" x14ac:dyDescent="0.25">
      <c r="V41" s="44"/>
      <c r="W41" s="37"/>
      <c r="X41" s="46"/>
      <c r="Y41" s="48"/>
    </row>
  </sheetData>
  <mergeCells count="12">
    <mergeCell ref="EV1:EV2"/>
    <mergeCell ref="EW1:EW2"/>
    <mergeCell ref="EU1:EU2"/>
    <mergeCell ref="EQ1:EQ2"/>
    <mergeCell ref="ER1:ER2"/>
    <mergeCell ref="ES1:ES2"/>
    <mergeCell ref="ET1:ET2"/>
    <mergeCell ref="R1:R2"/>
    <mergeCell ref="S1:S2"/>
    <mergeCell ref="L1:L2"/>
    <mergeCell ref="M1:M2"/>
    <mergeCell ref="Q1:Q2"/>
  </mergeCells>
  <phoneticPr fontId="1" type="noConversion"/>
  <printOptions horizontalCentered="1" gridLines="1"/>
  <pageMargins left="0.25" right="0.25" top="1.5" bottom="1.5" header="0.5" footer="0.15"/>
  <pageSetup scale="95" orientation="portrait" r:id="rId1"/>
  <headerFooter alignWithMargins="0">
    <oddHeader xml:space="preserve">&amp;LConfidential &amp;C&amp;"Arial,Bold"&amp;20ALPOLIC Materials&amp;16
&amp;A
Inventory 
</oddHeader>
    <oddFooter>&amp;L&amp;8Stock items subject to change without notice.
Please contact Customer Service to confirm stock availability &amp;C&amp;6Available warranties
Finish 
 5yrs or less
Panel 
10 yrs or less 
&amp;R&amp;8Confidential 
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M20"/>
  <sheetViews>
    <sheetView workbookViewId="0">
      <pane xSplit="4" topLeftCell="E1" activePane="topRight" state="frozen"/>
      <selection activeCell="AK11" sqref="AK11"/>
      <selection pane="topRight" activeCell="B24" sqref="B24"/>
    </sheetView>
  </sheetViews>
  <sheetFormatPr defaultRowHeight="12.75" x14ac:dyDescent="0.2"/>
  <cols>
    <col min="1" max="1" width="45.7109375" customWidth="1"/>
    <col min="2" max="2" width="21" style="30" customWidth="1"/>
    <col min="3" max="3" width="4.140625" style="30" customWidth="1"/>
    <col min="4" max="4" width="4.7109375" style="30" customWidth="1"/>
    <col min="5" max="5" width="8.85546875" style="30" customWidth="1"/>
    <col min="6" max="24" width="9.140625" customWidth="1"/>
  </cols>
  <sheetData>
    <row r="1" spans="1:5" s="1" customFormat="1" ht="18" customHeight="1" x14ac:dyDescent="0.3">
      <c r="A1" s="11" t="s">
        <v>0</v>
      </c>
      <c r="B1" s="4" t="s">
        <v>1</v>
      </c>
      <c r="C1" s="4" t="s">
        <v>55</v>
      </c>
      <c r="D1" s="4" t="s">
        <v>54</v>
      </c>
      <c r="E1" s="4" t="s">
        <v>4</v>
      </c>
    </row>
    <row r="2" spans="1:5" s="1" customFormat="1" ht="15" x14ac:dyDescent="0.25">
      <c r="A2" s="9"/>
      <c r="E2" s="10"/>
    </row>
    <row r="3" spans="1:5" ht="15" x14ac:dyDescent="0.25">
      <c r="A3" s="4" t="s">
        <v>129</v>
      </c>
      <c r="E3" s="4"/>
    </row>
    <row r="4" spans="1:5" s="5" customFormat="1" ht="15" x14ac:dyDescent="0.25">
      <c r="A4" s="4" t="s">
        <v>130</v>
      </c>
      <c r="B4" s="1" t="s">
        <v>37</v>
      </c>
      <c r="C4" s="1">
        <v>3</v>
      </c>
      <c r="D4" s="1" t="s">
        <v>56</v>
      </c>
      <c r="E4" s="28">
        <v>650</v>
      </c>
    </row>
    <row r="6" spans="1:5" s="5" customFormat="1" ht="15" x14ac:dyDescent="0.25"/>
    <row r="7" spans="1:5" s="5" customFormat="1" ht="15" x14ac:dyDescent="0.25">
      <c r="A7" s="4" t="s">
        <v>205</v>
      </c>
      <c r="B7" s="1"/>
      <c r="C7" s="1"/>
      <c r="D7" s="1"/>
    </row>
    <row r="8" spans="1:5" s="5" customFormat="1" ht="15" x14ac:dyDescent="0.25">
      <c r="A8" s="4" t="s">
        <v>125</v>
      </c>
      <c r="B8" s="1" t="s">
        <v>126</v>
      </c>
      <c r="C8" s="1">
        <v>3</v>
      </c>
      <c r="D8" s="1" t="s">
        <v>56</v>
      </c>
      <c r="E8" s="28">
        <v>223</v>
      </c>
    </row>
    <row r="9" spans="1:5" s="5" customFormat="1" ht="15" x14ac:dyDescent="0.25">
      <c r="A9" s="4" t="s">
        <v>127</v>
      </c>
      <c r="B9" s="1" t="s">
        <v>126</v>
      </c>
      <c r="C9" s="1">
        <v>3</v>
      </c>
      <c r="D9" s="1" t="s">
        <v>56</v>
      </c>
      <c r="E9" s="28">
        <v>157</v>
      </c>
    </row>
    <row r="10" spans="1:5" s="5" customFormat="1" ht="15" x14ac:dyDescent="0.25">
      <c r="A10" s="4" t="s">
        <v>171</v>
      </c>
      <c r="B10" s="1" t="s">
        <v>126</v>
      </c>
      <c r="C10" s="1">
        <v>3</v>
      </c>
      <c r="D10" s="1" t="s">
        <v>56</v>
      </c>
      <c r="E10" s="28">
        <v>157</v>
      </c>
    </row>
    <row r="11" spans="1:5" s="5" customFormat="1" ht="15" x14ac:dyDescent="0.25">
      <c r="A11" s="4"/>
      <c r="B11" s="1"/>
      <c r="C11" s="1"/>
      <c r="D11" s="1"/>
      <c r="E11" s="4"/>
    </row>
    <row r="12" spans="1:5" s="5" customFormat="1" ht="15" x14ac:dyDescent="0.25">
      <c r="A12" s="4" t="s">
        <v>124</v>
      </c>
      <c r="B12" s="1"/>
      <c r="C12" s="1"/>
      <c r="D12" s="1"/>
    </row>
    <row r="13" spans="1:5" s="5" customFormat="1" ht="15" x14ac:dyDescent="0.25">
      <c r="A13" s="4" t="s">
        <v>108</v>
      </c>
      <c r="B13" s="1" t="s">
        <v>23</v>
      </c>
      <c r="C13" s="1">
        <v>2</v>
      </c>
      <c r="D13" s="1" t="s">
        <v>56</v>
      </c>
      <c r="E13" s="28">
        <v>141</v>
      </c>
    </row>
    <row r="14" spans="1:5" s="5" customFormat="1" ht="15" x14ac:dyDescent="0.25">
      <c r="A14" s="4"/>
      <c r="B14" s="1" t="s">
        <v>23</v>
      </c>
      <c r="C14" s="1">
        <v>3</v>
      </c>
      <c r="D14" s="1" t="s">
        <v>56</v>
      </c>
      <c r="E14" s="28">
        <v>18</v>
      </c>
    </row>
    <row r="15" spans="1:5" s="5" customFormat="1" ht="15" x14ac:dyDescent="0.25">
      <c r="B15" s="1" t="s">
        <v>23</v>
      </c>
      <c r="C15" s="1">
        <v>4</v>
      </c>
      <c r="D15" s="1" t="s">
        <v>56</v>
      </c>
      <c r="E15" s="28">
        <v>46</v>
      </c>
    </row>
    <row r="20" ht="15" customHeight="1" x14ac:dyDescent="0.2"/>
  </sheetData>
  <phoneticPr fontId="1" type="noConversion"/>
  <printOptions horizontalCentered="1" gridLines="1"/>
  <pageMargins left="0.25" right="0.25" top="1.25" bottom="1.5" header="0.5" footer="0.15"/>
  <pageSetup scale="95" orientation="portrait" r:id="rId1"/>
  <headerFooter alignWithMargins="0">
    <oddHeader xml:space="preserve">&amp;LConfidential &amp;C&amp;"Arial,Bold"&amp;16&amp;A
Inventory 
</oddHeader>
    <oddFooter>&amp;L&amp;8Stock items subject to change without notice.
&amp;C&amp;8Panel Warranty 10 years
Finish warranty is dependent upon
 the finish and/ or the color
Please confirm available warranty&amp;R&amp;8Confidential 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ALPOLIC Materials</vt:lpstr>
      <vt:lpstr>Matte Series - Shimmer</vt:lpstr>
      <vt:lpstr>Exotic Metals</vt:lpstr>
      <vt:lpstr>Patterns</vt:lpstr>
      <vt:lpstr>Breakmetal</vt:lpstr>
      <vt:lpstr>Discontinued FRLT </vt:lpstr>
      <vt:lpstr>Graphic-AL</vt:lpstr>
      <vt:lpstr>'ALPOLIC Materials'!Print_Titles</vt:lpstr>
    </vt:vector>
  </TitlesOfParts>
  <Company>Mitsubishi Chemical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ALPOLIC Stock</dc:subject>
  <dc:creator>Laura J Levine</dc:creator>
  <cp:lastModifiedBy>Monica Hill</cp:lastModifiedBy>
  <cp:lastPrinted>2018-11-14T16:29:15Z</cp:lastPrinted>
  <dcterms:created xsi:type="dcterms:W3CDTF">2002-02-18T18:18:26Z</dcterms:created>
  <dcterms:modified xsi:type="dcterms:W3CDTF">2019-01-23T15:51:20Z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842658359</vt:i4>
  </property>
  <property fmtid="{D5CDD505-2E9C-101B-9397-08002B2CF9AE}" pid="3" name="_EmailSubject">
    <vt:lpwstr>Stock &amp; Production</vt:lpwstr>
  </property>
  <property fmtid="{D5CDD505-2E9C-101B-9397-08002B2CF9AE}" pid="4" name="_AuthorEmail">
    <vt:lpwstr>clarimore@daissa.us</vt:lpwstr>
  </property>
  <property fmtid="{D5CDD505-2E9C-101B-9397-08002B2CF9AE}" pid="5" name="_AuthorEmailDisplayName">
    <vt:lpwstr>Chris US</vt:lpwstr>
  </property>
  <property fmtid="{D5CDD505-2E9C-101B-9397-08002B2CF9AE}" pid="6" name="_ReviewingToolsShownOnce">
    <vt:lpwstr/>
  </property>
</Properties>
</file>